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ЭНЕРГОСБЕРЕЖЕНИЕ\"/>
    </mc:Choice>
  </mc:AlternateContent>
  <bookViews>
    <workbookView xWindow="0" yWindow="0" windowWidth="24750" windowHeight="12330"/>
  </bookViews>
  <sheets>
    <sheet name="МКД" sheetId="1" r:id="rId1"/>
    <sheet name="Адм. фонд" sheetId="4" r:id="rId2"/>
  </sheets>
  <definedNames>
    <definedName name="_xlnm._FilterDatabase" localSheetId="0" hidden="1">МКД!$A$14:$AB$14</definedName>
    <definedName name="_xlnm.Print_Titles" localSheetId="0">МКД!$11:$13</definedName>
  </definedNames>
  <calcPr calcId="162913"/>
</workbook>
</file>

<file path=xl/calcChain.xml><?xml version="1.0" encoding="utf-8"?>
<calcChain xmlns="http://schemas.openxmlformats.org/spreadsheetml/2006/main">
  <c r="U17" i="1" l="1"/>
  <c r="V17" i="1"/>
  <c r="W17" i="1"/>
  <c r="X17" i="1"/>
  <c r="Y17" i="1"/>
  <c r="Z17" i="1"/>
  <c r="AA17" i="1"/>
  <c r="AB17" i="1"/>
  <c r="U18" i="1"/>
  <c r="V18" i="1"/>
  <c r="W18" i="1"/>
  <c r="X18" i="1"/>
  <c r="Y18" i="1"/>
  <c r="Z18" i="1"/>
  <c r="AA18" i="1"/>
  <c r="AB18" i="1"/>
  <c r="U19" i="1"/>
  <c r="V19" i="1"/>
  <c r="W19" i="1"/>
  <c r="X19" i="1"/>
  <c r="Y19" i="1"/>
  <c r="Z19" i="1"/>
  <c r="AA19" i="1"/>
  <c r="AB19" i="1"/>
  <c r="U20" i="1"/>
  <c r="V20" i="1"/>
  <c r="W20" i="1"/>
  <c r="X20" i="1"/>
  <c r="Y20" i="1"/>
  <c r="Z20" i="1"/>
  <c r="AA20" i="1"/>
  <c r="AB20" i="1"/>
  <c r="U21" i="1"/>
  <c r="V21" i="1"/>
  <c r="W21" i="1"/>
  <c r="X21" i="1"/>
  <c r="Y21" i="1"/>
  <c r="Z21" i="1"/>
  <c r="AA21" i="1"/>
  <c r="AB21" i="1"/>
  <c r="U23" i="1"/>
  <c r="V23" i="1"/>
  <c r="W23" i="1"/>
  <c r="X23" i="1"/>
  <c r="Y23" i="1"/>
  <c r="Z23" i="1"/>
  <c r="AA23" i="1"/>
  <c r="AB23" i="1"/>
  <c r="U24" i="1"/>
  <c r="V24" i="1"/>
  <c r="W24" i="1"/>
  <c r="X24" i="1"/>
  <c r="Y24" i="1"/>
  <c r="Z24" i="1"/>
  <c r="AA24" i="1"/>
  <c r="AB24" i="1"/>
  <c r="U25" i="1"/>
  <c r="V25" i="1"/>
  <c r="W25" i="1"/>
  <c r="X25" i="1"/>
  <c r="Y25" i="1"/>
  <c r="Z25" i="1"/>
  <c r="AA25" i="1"/>
  <c r="AB25" i="1"/>
  <c r="U26" i="1"/>
  <c r="V26" i="1"/>
  <c r="W26" i="1"/>
  <c r="X26" i="1"/>
  <c r="Y26" i="1"/>
  <c r="Z26" i="1"/>
  <c r="AA26" i="1"/>
  <c r="AB26" i="1"/>
  <c r="U27" i="1"/>
  <c r="V27" i="1"/>
  <c r="W27" i="1"/>
  <c r="X27" i="1"/>
  <c r="Y27" i="1"/>
  <c r="Z27" i="1"/>
  <c r="AA27" i="1"/>
  <c r="AB27" i="1"/>
  <c r="U29" i="1"/>
  <c r="V29" i="1"/>
  <c r="W29" i="1"/>
  <c r="X29" i="1"/>
  <c r="Y29" i="1"/>
  <c r="Z29" i="1"/>
  <c r="AA29" i="1"/>
  <c r="AB29" i="1"/>
  <c r="U30" i="1"/>
  <c r="V30" i="1"/>
  <c r="W30" i="1"/>
  <c r="X30" i="1"/>
  <c r="Y30" i="1"/>
  <c r="Z30" i="1"/>
  <c r="AA30" i="1"/>
  <c r="AB30" i="1"/>
  <c r="U31" i="1"/>
  <c r="V31" i="1"/>
  <c r="W31" i="1"/>
  <c r="X31" i="1"/>
  <c r="Y31" i="1"/>
  <c r="Z31" i="1"/>
  <c r="AA31" i="1"/>
  <c r="AB31" i="1"/>
  <c r="U32" i="1"/>
  <c r="V32" i="1"/>
  <c r="W32" i="1"/>
  <c r="X32" i="1"/>
  <c r="Y32" i="1"/>
  <c r="Z32" i="1"/>
  <c r="AA32" i="1"/>
  <c r="AB32" i="1"/>
  <c r="U33" i="1"/>
  <c r="V33" i="1"/>
  <c r="W33" i="1"/>
  <c r="X33" i="1"/>
  <c r="Y33" i="1"/>
  <c r="Z33" i="1"/>
  <c r="AA33" i="1"/>
  <c r="AB33" i="1"/>
  <c r="U35" i="1"/>
  <c r="V35" i="1"/>
  <c r="W35" i="1"/>
  <c r="X35" i="1"/>
  <c r="Y35" i="1"/>
  <c r="Z35" i="1"/>
  <c r="AA35" i="1"/>
  <c r="AB35" i="1"/>
  <c r="U36" i="1"/>
  <c r="V36" i="1"/>
  <c r="W36" i="1"/>
  <c r="X36" i="1"/>
  <c r="Y36" i="1"/>
  <c r="Z36" i="1"/>
  <c r="AA36" i="1"/>
  <c r="AB36" i="1"/>
  <c r="U37" i="1"/>
  <c r="V37" i="1"/>
  <c r="W37" i="1"/>
  <c r="X37" i="1"/>
  <c r="Y37" i="1"/>
  <c r="Z37" i="1"/>
  <c r="AA37" i="1"/>
  <c r="AB37" i="1"/>
  <c r="U38" i="1"/>
  <c r="V38" i="1"/>
  <c r="W38" i="1"/>
  <c r="X38" i="1"/>
  <c r="Y38" i="1"/>
  <c r="Z38" i="1"/>
  <c r="AA38" i="1"/>
  <c r="AB38" i="1"/>
  <c r="U39" i="1"/>
  <c r="V39" i="1"/>
  <c r="W39" i="1"/>
  <c r="X39" i="1"/>
  <c r="Y39" i="1"/>
  <c r="Z39" i="1"/>
  <c r="AA39" i="1"/>
  <c r="AB39" i="1"/>
  <c r="U41" i="1"/>
  <c r="V41" i="1"/>
  <c r="W41" i="1"/>
  <c r="X41" i="1"/>
  <c r="Y41" i="1"/>
  <c r="Z41" i="1"/>
  <c r="AA41" i="1"/>
  <c r="AB41" i="1"/>
  <c r="U42" i="1"/>
  <c r="V42" i="1"/>
  <c r="W42" i="1"/>
  <c r="X42" i="1"/>
  <c r="Y42" i="1"/>
  <c r="Z42" i="1"/>
  <c r="AA42" i="1"/>
  <c r="AB42" i="1"/>
  <c r="U43" i="1"/>
  <c r="V43" i="1"/>
  <c r="W43" i="1"/>
  <c r="X43" i="1"/>
  <c r="Y43" i="1"/>
  <c r="Z43" i="1"/>
  <c r="AA43" i="1"/>
  <c r="AB43" i="1"/>
  <c r="U44" i="1"/>
  <c r="V44" i="1"/>
  <c r="W44" i="1"/>
  <c r="X44" i="1"/>
  <c r="Y44" i="1"/>
  <c r="Z44" i="1"/>
  <c r="AA44" i="1"/>
  <c r="AB44" i="1"/>
  <c r="U45" i="1"/>
  <c r="V45" i="1"/>
  <c r="W45" i="1"/>
  <c r="X45" i="1"/>
  <c r="Y45" i="1"/>
  <c r="Z45" i="1"/>
  <c r="AA45" i="1"/>
  <c r="AB45" i="1"/>
  <c r="U47" i="1"/>
  <c r="V47" i="1"/>
  <c r="W47" i="1"/>
  <c r="X47" i="1"/>
  <c r="Y47" i="1"/>
  <c r="Z47" i="1"/>
  <c r="AA47" i="1"/>
  <c r="AB47" i="1"/>
  <c r="U48" i="1"/>
  <c r="V48" i="1"/>
  <c r="W48" i="1"/>
  <c r="X48" i="1"/>
  <c r="Y48" i="1"/>
  <c r="Z48" i="1"/>
  <c r="AA48" i="1"/>
  <c r="AB48" i="1"/>
  <c r="U49" i="1"/>
  <c r="V49" i="1"/>
  <c r="W49" i="1"/>
  <c r="X49" i="1"/>
  <c r="Y49" i="1"/>
  <c r="Z49" i="1"/>
  <c r="AA49" i="1"/>
  <c r="AB49" i="1"/>
  <c r="U50" i="1"/>
  <c r="V50" i="1"/>
  <c r="W50" i="1"/>
  <c r="X50" i="1"/>
  <c r="Y50" i="1"/>
  <c r="Z50" i="1"/>
  <c r="AA50" i="1"/>
  <c r="AB50" i="1"/>
  <c r="U51" i="1"/>
  <c r="V51" i="1"/>
  <c r="W51" i="1"/>
  <c r="X51" i="1"/>
  <c r="Y51" i="1"/>
  <c r="Z51" i="1"/>
  <c r="AA51" i="1"/>
  <c r="AB51" i="1"/>
  <c r="U53" i="1"/>
  <c r="V53" i="1"/>
  <c r="W53" i="1"/>
  <c r="X53" i="1"/>
  <c r="Y53" i="1"/>
  <c r="Z53" i="1"/>
  <c r="AA53" i="1"/>
  <c r="AB53" i="1"/>
  <c r="U54" i="1"/>
  <c r="V54" i="1"/>
  <c r="W54" i="1"/>
  <c r="X54" i="1"/>
  <c r="Y54" i="1"/>
  <c r="Z54" i="1"/>
  <c r="AA54" i="1"/>
  <c r="AB54" i="1"/>
  <c r="U55" i="1"/>
  <c r="V55" i="1"/>
  <c r="W55" i="1"/>
  <c r="X55" i="1"/>
  <c r="Y55" i="1"/>
  <c r="Z55" i="1"/>
  <c r="AA55" i="1"/>
  <c r="AB55" i="1"/>
  <c r="U56" i="1"/>
  <c r="V56" i="1"/>
  <c r="W56" i="1"/>
  <c r="X56" i="1"/>
  <c r="Y56" i="1"/>
  <c r="Z56" i="1"/>
  <c r="AA56" i="1"/>
  <c r="AB56" i="1"/>
  <c r="U57" i="1"/>
  <c r="V57" i="1"/>
  <c r="W57" i="1"/>
  <c r="X57" i="1"/>
  <c r="Y57" i="1"/>
  <c r="Z57" i="1"/>
  <c r="AA57" i="1"/>
  <c r="AB57" i="1"/>
  <c r="U59" i="1"/>
  <c r="V59" i="1"/>
  <c r="W59" i="1"/>
  <c r="X59" i="1"/>
  <c r="Y59" i="1"/>
  <c r="Z59" i="1"/>
  <c r="AA59" i="1"/>
  <c r="AB59" i="1"/>
  <c r="U60" i="1"/>
  <c r="V60" i="1"/>
  <c r="W60" i="1"/>
  <c r="X60" i="1"/>
  <c r="Y60" i="1"/>
  <c r="Z60" i="1"/>
  <c r="AA60" i="1"/>
  <c r="AB60" i="1"/>
  <c r="U61" i="1"/>
  <c r="V61" i="1"/>
  <c r="W61" i="1"/>
  <c r="X61" i="1"/>
  <c r="Y61" i="1"/>
  <c r="Z61" i="1"/>
  <c r="AA61" i="1"/>
  <c r="AB61" i="1"/>
  <c r="U62" i="1"/>
  <c r="V62" i="1"/>
  <c r="W62" i="1"/>
  <c r="X62" i="1"/>
  <c r="Y62" i="1"/>
  <c r="Z62" i="1"/>
  <c r="AA62" i="1"/>
  <c r="AB62" i="1"/>
  <c r="U63" i="1"/>
  <c r="V63" i="1"/>
  <c r="W63" i="1"/>
  <c r="X63" i="1"/>
  <c r="Y63" i="1"/>
  <c r="Z63" i="1"/>
  <c r="AA63" i="1"/>
  <c r="AB63" i="1"/>
  <c r="U65" i="1"/>
  <c r="V65" i="1"/>
  <c r="W65" i="1"/>
  <c r="X65" i="1"/>
  <c r="Y65" i="1"/>
  <c r="Z65" i="1"/>
  <c r="AA65" i="1"/>
  <c r="AB65" i="1"/>
  <c r="U66" i="1"/>
  <c r="V66" i="1"/>
  <c r="W66" i="1"/>
  <c r="X66" i="1"/>
  <c r="Y66" i="1"/>
  <c r="Z66" i="1"/>
  <c r="AA66" i="1"/>
  <c r="AB66" i="1"/>
  <c r="U67" i="1"/>
  <c r="V67" i="1"/>
  <c r="W67" i="1"/>
  <c r="X67" i="1"/>
  <c r="Y67" i="1"/>
  <c r="Z67" i="1"/>
  <c r="AA67" i="1"/>
  <c r="AB67" i="1"/>
  <c r="U68" i="1"/>
  <c r="V68" i="1"/>
  <c r="W68" i="1"/>
  <c r="X68" i="1"/>
  <c r="Y68" i="1"/>
  <c r="Z68" i="1"/>
  <c r="AA68" i="1"/>
  <c r="AB68" i="1"/>
  <c r="U69" i="1"/>
  <c r="V69" i="1"/>
  <c r="W69" i="1"/>
  <c r="X69" i="1"/>
  <c r="Y69" i="1"/>
  <c r="Z69" i="1"/>
  <c r="AA69" i="1"/>
  <c r="AB69" i="1"/>
  <c r="U71" i="1"/>
  <c r="V71" i="1"/>
  <c r="W71" i="1"/>
  <c r="X71" i="1"/>
  <c r="Y71" i="1"/>
  <c r="Z71" i="1"/>
  <c r="AA71" i="1"/>
  <c r="AB71" i="1"/>
  <c r="U72" i="1"/>
  <c r="V72" i="1"/>
  <c r="W72" i="1"/>
  <c r="X72" i="1"/>
  <c r="Y72" i="1"/>
  <c r="Z72" i="1"/>
  <c r="AA72" i="1"/>
  <c r="AB72" i="1"/>
  <c r="U73" i="1"/>
  <c r="V73" i="1"/>
  <c r="W73" i="1"/>
  <c r="X73" i="1"/>
  <c r="Y73" i="1"/>
  <c r="Z73" i="1"/>
  <c r="AA73" i="1"/>
  <c r="AB73" i="1"/>
  <c r="U74" i="1"/>
  <c r="V74" i="1"/>
  <c r="W74" i="1"/>
  <c r="X74" i="1"/>
  <c r="Y74" i="1"/>
  <c r="Z74" i="1"/>
  <c r="AA74" i="1"/>
  <c r="AB74" i="1"/>
  <c r="U75" i="1"/>
  <c r="V75" i="1"/>
  <c r="W75" i="1"/>
  <c r="X75" i="1"/>
  <c r="Y75" i="1"/>
  <c r="Z75" i="1"/>
  <c r="AA75" i="1"/>
  <c r="AB75" i="1"/>
  <c r="U77" i="1"/>
  <c r="V77" i="1"/>
  <c r="W77" i="1"/>
  <c r="X77" i="1"/>
  <c r="Y77" i="1"/>
  <c r="Z77" i="1"/>
  <c r="AA77" i="1"/>
  <c r="AB77" i="1"/>
  <c r="U78" i="1"/>
  <c r="V78" i="1"/>
  <c r="W78" i="1"/>
  <c r="X78" i="1"/>
  <c r="Y78" i="1"/>
  <c r="Z78" i="1"/>
  <c r="AA78" i="1"/>
  <c r="AB78" i="1"/>
  <c r="U79" i="1"/>
  <c r="V79" i="1"/>
  <c r="W79" i="1"/>
  <c r="X79" i="1"/>
  <c r="Y79" i="1"/>
  <c r="Z79" i="1"/>
  <c r="AA79" i="1"/>
  <c r="AB79" i="1"/>
  <c r="U80" i="1"/>
  <c r="V80" i="1"/>
  <c r="W80" i="1"/>
  <c r="X80" i="1"/>
  <c r="Y80" i="1"/>
  <c r="Z80" i="1"/>
  <c r="AA80" i="1"/>
  <c r="AB80" i="1"/>
  <c r="U81" i="1"/>
  <c r="V81" i="1"/>
  <c r="W81" i="1"/>
  <c r="X81" i="1"/>
  <c r="Y81" i="1"/>
  <c r="Z81" i="1"/>
  <c r="AA81" i="1"/>
  <c r="AB81" i="1"/>
  <c r="U83" i="1"/>
  <c r="V83" i="1"/>
  <c r="W83" i="1"/>
  <c r="X83" i="1"/>
  <c r="Y83" i="1"/>
  <c r="Z83" i="1"/>
  <c r="AA83" i="1"/>
  <c r="AB83" i="1"/>
  <c r="U84" i="1"/>
  <c r="V84" i="1"/>
  <c r="W84" i="1"/>
  <c r="X84" i="1"/>
  <c r="Y84" i="1"/>
  <c r="Z84" i="1"/>
  <c r="AA84" i="1"/>
  <c r="AB84" i="1"/>
  <c r="U85" i="1"/>
  <c r="V85" i="1"/>
  <c r="W85" i="1"/>
  <c r="X85" i="1"/>
  <c r="Y85" i="1"/>
  <c r="Z85" i="1"/>
  <c r="AA85" i="1"/>
  <c r="AB85" i="1"/>
  <c r="U86" i="1"/>
  <c r="V86" i="1"/>
  <c r="W86" i="1"/>
  <c r="X86" i="1"/>
  <c r="Y86" i="1"/>
  <c r="Z86" i="1"/>
  <c r="AA86" i="1"/>
  <c r="AB86" i="1"/>
  <c r="U87" i="1"/>
  <c r="V87" i="1"/>
  <c r="W87" i="1"/>
  <c r="X87" i="1"/>
  <c r="Y87" i="1"/>
  <c r="Z87" i="1"/>
  <c r="AA87" i="1"/>
  <c r="AB87" i="1"/>
  <c r="U89" i="1"/>
  <c r="V89" i="1"/>
  <c r="W89" i="1"/>
  <c r="X89" i="1"/>
  <c r="Y89" i="1"/>
  <c r="Z89" i="1"/>
  <c r="AA89" i="1"/>
  <c r="AB89" i="1"/>
  <c r="U90" i="1"/>
  <c r="V90" i="1"/>
  <c r="W90" i="1"/>
  <c r="X90" i="1"/>
  <c r="Y90" i="1"/>
  <c r="Z90" i="1"/>
  <c r="AA90" i="1"/>
  <c r="AB90" i="1"/>
  <c r="U91" i="1"/>
  <c r="V91" i="1"/>
  <c r="W91" i="1"/>
  <c r="X91" i="1"/>
  <c r="Y91" i="1"/>
  <c r="Z91" i="1"/>
  <c r="AA91" i="1"/>
  <c r="AB91" i="1"/>
  <c r="U92" i="1"/>
  <c r="V92" i="1"/>
  <c r="W92" i="1"/>
  <c r="X92" i="1"/>
  <c r="Y92" i="1"/>
  <c r="Z92" i="1"/>
  <c r="AA92" i="1"/>
  <c r="AB92" i="1"/>
  <c r="U93" i="1"/>
  <c r="V93" i="1"/>
  <c r="W93" i="1"/>
  <c r="X93" i="1"/>
  <c r="Y93" i="1"/>
  <c r="Z93" i="1"/>
  <c r="AA93" i="1"/>
  <c r="AB93" i="1"/>
  <c r="U95" i="1"/>
  <c r="V95" i="1"/>
  <c r="W95" i="1"/>
  <c r="X95" i="1"/>
  <c r="Y95" i="1"/>
  <c r="Z95" i="1"/>
  <c r="AA95" i="1"/>
  <c r="AB95" i="1"/>
  <c r="U96" i="1"/>
  <c r="V96" i="1"/>
  <c r="W96" i="1"/>
  <c r="X96" i="1"/>
  <c r="Y96" i="1"/>
  <c r="Z96" i="1"/>
  <c r="AA96" i="1"/>
  <c r="AB96" i="1"/>
  <c r="U97" i="1"/>
  <c r="V97" i="1"/>
  <c r="W97" i="1"/>
  <c r="X97" i="1"/>
  <c r="Y97" i="1"/>
  <c r="Z97" i="1"/>
  <c r="AA97" i="1"/>
  <c r="AB97" i="1"/>
  <c r="U98" i="1"/>
  <c r="V98" i="1"/>
  <c r="W98" i="1"/>
  <c r="X98" i="1"/>
  <c r="Y98" i="1"/>
  <c r="Z98" i="1"/>
  <c r="AA98" i="1"/>
  <c r="AB98" i="1"/>
  <c r="U99" i="1"/>
  <c r="V99" i="1"/>
  <c r="W99" i="1"/>
  <c r="X99" i="1"/>
  <c r="Y99" i="1"/>
  <c r="Z99" i="1"/>
  <c r="AA99" i="1"/>
  <c r="AB99" i="1"/>
  <c r="U101" i="1"/>
  <c r="V101" i="1"/>
  <c r="W101" i="1"/>
  <c r="X101" i="1"/>
  <c r="Y101" i="1"/>
  <c r="Z101" i="1"/>
  <c r="AA101" i="1"/>
  <c r="AB101" i="1"/>
  <c r="U102" i="1"/>
  <c r="V102" i="1"/>
  <c r="W102" i="1"/>
  <c r="X102" i="1"/>
  <c r="Y102" i="1"/>
  <c r="Z102" i="1"/>
  <c r="AA102" i="1"/>
  <c r="AB102" i="1"/>
  <c r="U103" i="1"/>
  <c r="V103" i="1"/>
  <c r="W103" i="1"/>
  <c r="X103" i="1"/>
  <c r="Y103" i="1"/>
  <c r="Z103" i="1"/>
  <c r="AA103" i="1"/>
  <c r="AB103" i="1"/>
  <c r="U104" i="1"/>
  <c r="V104" i="1"/>
  <c r="W104" i="1"/>
  <c r="X104" i="1"/>
  <c r="Y104" i="1"/>
  <c r="Z104" i="1"/>
  <c r="AA104" i="1"/>
  <c r="AB104" i="1"/>
  <c r="U105" i="1"/>
  <c r="V105" i="1"/>
  <c r="W105" i="1"/>
  <c r="X105" i="1"/>
  <c r="Y105" i="1"/>
  <c r="Z105" i="1"/>
  <c r="AA105" i="1"/>
  <c r="AB105" i="1"/>
  <c r="U107" i="1"/>
  <c r="V107" i="1"/>
  <c r="W107" i="1"/>
  <c r="X107" i="1"/>
  <c r="Y107" i="1"/>
  <c r="Z107" i="1"/>
  <c r="AA107" i="1"/>
  <c r="AB107" i="1"/>
  <c r="U108" i="1"/>
  <c r="V108" i="1"/>
  <c r="W108" i="1"/>
  <c r="X108" i="1"/>
  <c r="Y108" i="1"/>
  <c r="Z108" i="1"/>
  <c r="AA108" i="1"/>
  <c r="AB108" i="1"/>
  <c r="U109" i="1"/>
  <c r="V109" i="1"/>
  <c r="W109" i="1"/>
  <c r="X109" i="1"/>
  <c r="Y109" i="1"/>
  <c r="Z109" i="1"/>
  <c r="AA109" i="1"/>
  <c r="AB109" i="1"/>
  <c r="U110" i="1"/>
  <c r="V110" i="1"/>
  <c r="W110" i="1"/>
  <c r="X110" i="1"/>
  <c r="Y110" i="1"/>
  <c r="Z110" i="1"/>
  <c r="AA110" i="1"/>
  <c r="AB110" i="1"/>
  <c r="U111" i="1"/>
  <c r="V111" i="1"/>
  <c r="W111" i="1"/>
  <c r="X111" i="1"/>
  <c r="Y111" i="1"/>
  <c r="Z111" i="1"/>
  <c r="AA111" i="1"/>
  <c r="AB111" i="1"/>
  <c r="U113" i="1"/>
  <c r="V113" i="1"/>
  <c r="W113" i="1"/>
  <c r="X113" i="1"/>
  <c r="Y113" i="1"/>
  <c r="Z113" i="1"/>
  <c r="AA113" i="1"/>
  <c r="AB113" i="1"/>
  <c r="U114" i="1"/>
  <c r="V114" i="1"/>
  <c r="W114" i="1"/>
  <c r="X114" i="1"/>
  <c r="Y114" i="1"/>
  <c r="Z114" i="1"/>
  <c r="AA114" i="1"/>
  <c r="AB114" i="1"/>
  <c r="U115" i="1"/>
  <c r="V115" i="1"/>
  <c r="W115" i="1"/>
  <c r="X115" i="1"/>
  <c r="Y115" i="1"/>
  <c r="Z115" i="1"/>
  <c r="AA115" i="1"/>
  <c r="AB115" i="1"/>
  <c r="U116" i="1"/>
  <c r="V116" i="1"/>
  <c r="W116" i="1"/>
  <c r="X116" i="1"/>
  <c r="Y116" i="1"/>
  <c r="Z116" i="1"/>
  <c r="AA116" i="1"/>
  <c r="AB116" i="1"/>
  <c r="U117" i="1"/>
  <c r="V117" i="1"/>
  <c r="W117" i="1"/>
  <c r="X117" i="1"/>
  <c r="Y117" i="1"/>
  <c r="Z117" i="1"/>
  <c r="AA117" i="1"/>
  <c r="AB117" i="1"/>
  <c r="U119" i="1"/>
  <c r="V119" i="1"/>
  <c r="W119" i="1"/>
  <c r="X119" i="1"/>
  <c r="Y119" i="1"/>
  <c r="Z119" i="1"/>
  <c r="AA119" i="1"/>
  <c r="AB119" i="1"/>
  <c r="U120" i="1"/>
  <c r="V120" i="1"/>
  <c r="W120" i="1"/>
  <c r="X120" i="1"/>
  <c r="Y120" i="1"/>
  <c r="Z120" i="1"/>
  <c r="AA120" i="1"/>
  <c r="AB120" i="1"/>
  <c r="U121" i="1"/>
  <c r="V121" i="1"/>
  <c r="W121" i="1"/>
  <c r="X121" i="1"/>
  <c r="Y121" i="1"/>
  <c r="Z121" i="1"/>
  <c r="AA121" i="1"/>
  <c r="AB121" i="1"/>
  <c r="U122" i="1"/>
  <c r="V122" i="1"/>
  <c r="W122" i="1"/>
  <c r="X122" i="1"/>
  <c r="Y122" i="1"/>
  <c r="Z122" i="1"/>
  <c r="AA122" i="1"/>
  <c r="AB122" i="1"/>
  <c r="U123" i="1"/>
  <c r="V123" i="1"/>
  <c r="W123" i="1"/>
  <c r="X123" i="1"/>
  <c r="Y123" i="1"/>
  <c r="Z123" i="1"/>
  <c r="AA123" i="1"/>
  <c r="AB123" i="1"/>
  <c r="U125" i="1"/>
  <c r="V125" i="1"/>
  <c r="W125" i="1"/>
  <c r="X125" i="1"/>
  <c r="Y125" i="1"/>
  <c r="Z125" i="1"/>
  <c r="AA125" i="1"/>
  <c r="AB125" i="1"/>
  <c r="U126" i="1"/>
  <c r="V126" i="1"/>
  <c r="W126" i="1"/>
  <c r="X126" i="1"/>
  <c r="Y126" i="1"/>
  <c r="Z126" i="1"/>
  <c r="AA126" i="1"/>
  <c r="AB126" i="1"/>
  <c r="U127" i="1"/>
  <c r="V127" i="1"/>
  <c r="W127" i="1"/>
  <c r="X127" i="1"/>
  <c r="Y127" i="1"/>
  <c r="Z127" i="1"/>
  <c r="AA127" i="1"/>
  <c r="AB127" i="1"/>
  <c r="U128" i="1"/>
  <c r="V128" i="1"/>
  <c r="W128" i="1"/>
  <c r="X128" i="1"/>
  <c r="Y128" i="1"/>
  <c r="Z128" i="1"/>
  <c r="AA128" i="1"/>
  <c r="AB128" i="1"/>
  <c r="U129" i="1"/>
  <c r="V129" i="1"/>
  <c r="W129" i="1"/>
  <c r="X129" i="1"/>
  <c r="Y129" i="1"/>
  <c r="Z129" i="1"/>
  <c r="AA129" i="1"/>
  <c r="AB129" i="1"/>
  <c r="U131" i="1"/>
  <c r="V131" i="1"/>
  <c r="W131" i="1"/>
  <c r="X131" i="1"/>
  <c r="Y131" i="1"/>
  <c r="Z131" i="1"/>
  <c r="AA131" i="1"/>
  <c r="AB131" i="1"/>
  <c r="U132" i="1"/>
  <c r="V132" i="1"/>
  <c r="W132" i="1"/>
  <c r="X132" i="1"/>
  <c r="Y132" i="1"/>
  <c r="Z132" i="1"/>
  <c r="AA132" i="1"/>
  <c r="AB132" i="1"/>
  <c r="U133" i="1"/>
  <c r="V133" i="1"/>
  <c r="W133" i="1"/>
  <c r="X133" i="1"/>
  <c r="Y133" i="1"/>
  <c r="Z133" i="1"/>
  <c r="AA133" i="1"/>
  <c r="AB133" i="1"/>
  <c r="U134" i="1"/>
  <c r="V134" i="1"/>
  <c r="W134" i="1"/>
  <c r="X134" i="1"/>
  <c r="Y134" i="1"/>
  <c r="Z134" i="1"/>
  <c r="AA134" i="1"/>
  <c r="AB134" i="1"/>
  <c r="U135" i="1"/>
  <c r="V135" i="1"/>
  <c r="W135" i="1"/>
  <c r="X135" i="1"/>
  <c r="Y135" i="1"/>
  <c r="Z135" i="1"/>
  <c r="AA135" i="1"/>
  <c r="AB135" i="1"/>
  <c r="U137" i="1"/>
  <c r="V137" i="1"/>
  <c r="W137" i="1"/>
  <c r="X137" i="1"/>
  <c r="Y137" i="1"/>
  <c r="Z137" i="1"/>
  <c r="AA137" i="1"/>
  <c r="AB137" i="1"/>
  <c r="U138" i="1"/>
  <c r="V138" i="1"/>
  <c r="W138" i="1"/>
  <c r="X138" i="1"/>
  <c r="Y138" i="1"/>
  <c r="Z138" i="1"/>
  <c r="AA138" i="1"/>
  <c r="AB138" i="1"/>
  <c r="U139" i="1"/>
  <c r="V139" i="1"/>
  <c r="W139" i="1"/>
  <c r="X139" i="1"/>
  <c r="Y139" i="1"/>
  <c r="Z139" i="1"/>
  <c r="AA139" i="1"/>
  <c r="AB139" i="1"/>
  <c r="U140" i="1"/>
  <c r="V140" i="1"/>
  <c r="W140" i="1"/>
  <c r="X140" i="1"/>
  <c r="Y140" i="1"/>
  <c r="Z140" i="1"/>
  <c r="AA140" i="1"/>
  <c r="AB140" i="1"/>
  <c r="U141" i="1"/>
  <c r="V141" i="1"/>
  <c r="W141" i="1"/>
  <c r="X141" i="1"/>
  <c r="Y141" i="1"/>
  <c r="Z141" i="1"/>
  <c r="AA141" i="1"/>
  <c r="AB141" i="1"/>
  <c r="U143" i="1"/>
  <c r="V143" i="1"/>
  <c r="W143" i="1"/>
  <c r="X143" i="1"/>
  <c r="Y143" i="1"/>
  <c r="Z143" i="1"/>
  <c r="AA143" i="1"/>
  <c r="AB143" i="1"/>
  <c r="U144" i="1"/>
  <c r="V144" i="1"/>
  <c r="W144" i="1"/>
  <c r="X144" i="1"/>
  <c r="Y144" i="1"/>
  <c r="Z144" i="1"/>
  <c r="AA144" i="1"/>
  <c r="AB144" i="1"/>
  <c r="U145" i="1"/>
  <c r="V145" i="1"/>
  <c r="W145" i="1"/>
  <c r="X145" i="1"/>
  <c r="Y145" i="1"/>
  <c r="Z145" i="1"/>
  <c r="AA145" i="1"/>
  <c r="AB145" i="1"/>
  <c r="U146" i="1"/>
  <c r="V146" i="1"/>
  <c r="W146" i="1"/>
  <c r="X146" i="1"/>
  <c r="Y146" i="1"/>
  <c r="Z146" i="1"/>
  <c r="AA146" i="1"/>
  <c r="AB146" i="1"/>
  <c r="U147" i="1"/>
  <c r="V147" i="1"/>
  <c r="W147" i="1"/>
  <c r="X147" i="1"/>
  <c r="Y147" i="1"/>
  <c r="Z147" i="1"/>
  <c r="AA147" i="1"/>
  <c r="AB147" i="1"/>
  <c r="U149" i="1"/>
  <c r="V149" i="1"/>
  <c r="W149" i="1"/>
  <c r="X149" i="1"/>
  <c r="Y149" i="1"/>
  <c r="Z149" i="1"/>
  <c r="AA149" i="1"/>
  <c r="AB149" i="1"/>
  <c r="U150" i="1"/>
  <c r="V150" i="1"/>
  <c r="W150" i="1"/>
  <c r="X150" i="1"/>
  <c r="Y150" i="1"/>
  <c r="Z150" i="1"/>
  <c r="AA150" i="1"/>
  <c r="AB150" i="1"/>
  <c r="U151" i="1"/>
  <c r="V151" i="1"/>
  <c r="W151" i="1"/>
  <c r="X151" i="1"/>
  <c r="Y151" i="1"/>
  <c r="Z151" i="1"/>
  <c r="AA151" i="1"/>
  <c r="AB151" i="1"/>
  <c r="U152" i="1"/>
  <c r="V152" i="1"/>
  <c r="W152" i="1"/>
  <c r="X152" i="1"/>
  <c r="Y152" i="1"/>
  <c r="Z152" i="1"/>
  <c r="AA152" i="1"/>
  <c r="AB152" i="1"/>
  <c r="U153" i="1"/>
  <c r="V153" i="1"/>
  <c r="W153" i="1"/>
  <c r="X153" i="1"/>
  <c r="Y153" i="1"/>
  <c r="Z153" i="1"/>
  <c r="AA153" i="1"/>
  <c r="AB153" i="1"/>
  <c r="U155" i="1"/>
  <c r="V155" i="1"/>
  <c r="W155" i="1"/>
  <c r="X155" i="1"/>
  <c r="Y155" i="1"/>
  <c r="Z155" i="1"/>
  <c r="AA155" i="1"/>
  <c r="AB155" i="1"/>
  <c r="U156" i="1"/>
  <c r="V156" i="1"/>
  <c r="W156" i="1"/>
  <c r="X156" i="1"/>
  <c r="Y156" i="1"/>
  <c r="Z156" i="1"/>
  <c r="AA156" i="1"/>
  <c r="AB156" i="1"/>
  <c r="U157" i="1"/>
  <c r="V157" i="1"/>
  <c r="W157" i="1"/>
  <c r="X157" i="1"/>
  <c r="Y157" i="1"/>
  <c r="Z157" i="1"/>
  <c r="AA157" i="1"/>
  <c r="AB157" i="1"/>
  <c r="U158" i="1"/>
  <c r="V158" i="1"/>
  <c r="W158" i="1"/>
  <c r="X158" i="1"/>
  <c r="Y158" i="1"/>
  <c r="Z158" i="1"/>
  <c r="AA158" i="1"/>
  <c r="AB158" i="1"/>
  <c r="U159" i="1"/>
  <c r="V159" i="1"/>
  <c r="W159" i="1"/>
  <c r="X159" i="1"/>
  <c r="Y159" i="1"/>
  <c r="Z159" i="1"/>
  <c r="AA159" i="1"/>
  <c r="AB159" i="1"/>
  <c r="U18" i="4" l="1"/>
  <c r="U17" i="4"/>
  <c r="U16" i="4"/>
  <c r="U15" i="4"/>
  <c r="T18" i="4"/>
  <c r="T17" i="4"/>
  <c r="T16" i="4"/>
  <c r="T15" i="4"/>
  <c r="S18" i="4"/>
  <c r="S17" i="4"/>
  <c r="S16" i="4"/>
  <c r="R16" i="4"/>
  <c r="R17" i="4"/>
  <c r="R18" i="4"/>
  <c r="V16" i="4"/>
  <c r="W16" i="4"/>
  <c r="X16" i="4"/>
  <c r="Y16" i="4"/>
  <c r="V17" i="4"/>
  <c r="W17" i="4"/>
  <c r="X17" i="4"/>
  <c r="Y17" i="4"/>
  <c r="V18" i="4"/>
  <c r="W18" i="4"/>
  <c r="X18" i="4"/>
  <c r="Y18" i="4"/>
  <c r="Y15" i="4"/>
  <c r="X15" i="4"/>
  <c r="W15" i="4"/>
  <c r="V15" i="4"/>
  <c r="T15" i="1"/>
  <c r="S15" i="1"/>
  <c r="R15" i="1"/>
  <c r="Q15" i="1"/>
  <c r="P15" i="1"/>
  <c r="O15" i="1"/>
  <c r="N15" i="1"/>
  <c r="M15" i="1"/>
  <c r="L15" i="1"/>
  <c r="G15" i="1"/>
  <c r="H15" i="1"/>
  <c r="I15" i="1"/>
  <c r="J15" i="1"/>
  <c r="K15" i="1"/>
  <c r="F15" i="1"/>
  <c r="A15" i="1"/>
  <c r="Y15" i="1" l="1"/>
  <c r="AA15" i="1"/>
  <c r="X15" i="1"/>
  <c r="AB15" i="1"/>
  <c r="Z15" i="1"/>
  <c r="W15" i="1"/>
  <c r="V15" i="1"/>
  <c r="U15" i="1"/>
  <c r="F19" i="4"/>
  <c r="G19" i="4"/>
  <c r="H19" i="4"/>
  <c r="I19" i="4"/>
  <c r="J19" i="4"/>
  <c r="K19" i="4"/>
  <c r="L19" i="4"/>
  <c r="M19" i="4"/>
  <c r="U19" i="4" s="1"/>
  <c r="N19" i="4"/>
  <c r="O19" i="4"/>
  <c r="P19" i="4"/>
  <c r="Q19" i="4"/>
  <c r="X19" i="4" l="1"/>
  <c r="T19" i="4"/>
  <c r="S19" i="4"/>
  <c r="R19" i="4"/>
  <c r="V19" i="4"/>
  <c r="Y19" i="4"/>
  <c r="W19" i="4"/>
</calcChain>
</file>

<file path=xl/sharedStrings.xml><?xml version="1.0" encoding="utf-8"?>
<sst xmlns="http://schemas.openxmlformats.org/spreadsheetml/2006/main" count="436" uniqueCount="115">
  <si>
    <t>№ п/п</t>
  </si>
  <si>
    <t>АДРЕС</t>
  </si>
  <si>
    <t>улица</t>
  </si>
  <si>
    <t>дом</t>
  </si>
  <si>
    <t>(ул., пр-т, пр-д, б., пл.)</t>
  </si>
  <si>
    <t>корп.</t>
  </si>
  <si>
    <t>Потребление ТЭР</t>
  </si>
  <si>
    <t>Удельное потребление ТЭР</t>
  </si>
  <si>
    <t>"УТВЕРЖДАЮ"</t>
  </si>
  <si>
    <t>(ФИО, подпись)</t>
  </si>
  <si>
    <t>Руководитель УК</t>
  </si>
  <si>
    <t>План</t>
  </si>
  <si>
    <r>
      <rPr>
        <vertAlign val="superscript"/>
        <sz val="12"/>
        <color theme="1"/>
        <rFont val="Arial"/>
        <family val="2"/>
        <charset val="204"/>
      </rPr>
      <t xml:space="preserve">(наименование УК)         </t>
    </r>
    <r>
      <rPr>
        <sz val="12"/>
        <color theme="1"/>
        <rFont val="Arial"/>
        <family val="2"/>
        <charset val="204"/>
      </rPr>
      <t xml:space="preserve">                             </t>
    </r>
  </si>
  <si>
    <t>Общая площадь здания (помещения), кв.м</t>
  </si>
  <si>
    <t>Кол-во зарегистрированных жителей, чел.</t>
  </si>
  <si>
    <t>жилая</t>
  </si>
  <si>
    <t>нежилая</t>
  </si>
  <si>
    <t>всего</t>
  </si>
  <si>
    <t>Площадь, кв.м</t>
  </si>
  <si>
    <t>МОП</t>
  </si>
  <si>
    <t>в т.ч., занимаемая арендатора-ми</t>
  </si>
  <si>
    <t>отапли-ваемая</t>
  </si>
  <si>
    <t>Приложение 7</t>
  </si>
  <si>
    <t>Приложение 6</t>
  </si>
  <si>
    <t>Численность сотрудников, чел.</t>
  </si>
  <si>
    <t>ИТОГО</t>
  </si>
  <si>
    <t>Отапливаемая площадь, кв.м</t>
  </si>
  <si>
    <t>__________________________________________</t>
  </si>
  <si>
    <t xml:space="preserve">по экономии топливно-энергетических ресурсов в МКД, находящихся в управлении </t>
  </si>
  <si>
    <t>общая площадь дома, кв.м</t>
  </si>
  <si>
    <t>по экономии топливно-энергетических ресурсов по зданиям (помещениям), подотчетным префектуре ВАО города Москвы</t>
  </si>
  <si>
    <r>
      <rPr>
        <vertAlign val="superscript"/>
        <sz val="12"/>
        <color theme="1"/>
        <rFont val="Arial"/>
        <family val="2"/>
        <charset val="204"/>
      </rPr>
      <t xml:space="preserve">(наименование района ВАО)         </t>
    </r>
    <r>
      <rPr>
        <sz val="12"/>
        <color theme="1"/>
        <rFont val="Arial"/>
        <family val="2"/>
        <charset val="204"/>
      </rPr>
      <t xml:space="preserve">                             </t>
    </r>
  </si>
  <si>
    <t>Информация о лице, ответственном за заполнение формы</t>
  </si>
  <si>
    <t>Ф.И.О.</t>
  </si>
  <si>
    <t>Должность</t>
  </si>
  <si>
    <t>Номер телефона</t>
  </si>
  <si>
    <t>Адрес электронной почты</t>
  </si>
  <si>
    <r>
      <t xml:space="preserve">ТЭ на ЦО, </t>
    </r>
    <r>
      <rPr>
        <sz val="12"/>
        <color theme="9" tint="-0.499984740745262"/>
        <rFont val="Times New Roman"/>
        <family val="1"/>
        <charset val="204"/>
      </rPr>
      <t>Гкал</t>
    </r>
  </si>
  <si>
    <r>
      <t xml:space="preserve">ЭЭ, </t>
    </r>
    <r>
      <rPr>
        <sz val="12"/>
        <color theme="9" tint="-0.499984740745262"/>
        <rFont val="Times New Roman"/>
        <family val="1"/>
        <charset val="204"/>
      </rPr>
      <t>кВт*ч</t>
    </r>
  </si>
  <si>
    <r>
      <t>ХВС,</t>
    </r>
    <r>
      <rPr>
        <sz val="12"/>
        <color theme="9" tint="-0.499984740745262"/>
        <rFont val="Times New Roman"/>
        <family val="1"/>
        <charset val="204"/>
      </rPr>
      <t xml:space="preserve"> куб.м</t>
    </r>
  </si>
  <si>
    <r>
      <t>ГВС,</t>
    </r>
    <r>
      <rPr>
        <sz val="12"/>
        <color theme="9" tint="-0.499984740745262"/>
        <rFont val="Times New Roman"/>
        <family val="1"/>
        <charset val="204"/>
      </rPr>
      <t xml:space="preserve"> куб.м</t>
    </r>
  </si>
  <si>
    <r>
      <t xml:space="preserve">ТЭ на ЦО,              </t>
    </r>
    <r>
      <rPr>
        <sz val="12"/>
        <color theme="9" tint="-0.499984740745262"/>
        <rFont val="Times New Roman"/>
        <family val="1"/>
        <charset val="204"/>
      </rPr>
      <t xml:space="preserve"> Гкал/ кв.м</t>
    </r>
  </si>
  <si>
    <r>
      <t xml:space="preserve">ЭЭ,                 </t>
    </r>
    <r>
      <rPr>
        <sz val="12"/>
        <color theme="9" tint="-0.499984740745262"/>
        <rFont val="Times New Roman"/>
        <family val="1"/>
        <charset val="204"/>
      </rPr>
      <t>кВт*ч/кв.м</t>
    </r>
  </si>
  <si>
    <r>
      <t xml:space="preserve">ХВС,            </t>
    </r>
    <r>
      <rPr>
        <sz val="12"/>
        <color theme="9" tint="-0.499984740745262"/>
        <rFont val="Times New Roman"/>
        <family val="1"/>
        <charset val="204"/>
      </rPr>
      <t xml:space="preserve"> куб.м/чел.</t>
    </r>
  </si>
  <si>
    <r>
      <t xml:space="preserve">ГВС,           </t>
    </r>
    <r>
      <rPr>
        <sz val="12"/>
        <color theme="9" tint="-0.499984740745262"/>
        <rFont val="Times New Roman"/>
        <family val="1"/>
        <charset val="204"/>
      </rPr>
      <t>куб.м/чел.</t>
    </r>
  </si>
  <si>
    <r>
      <t xml:space="preserve">ТЭ на ЦО, </t>
    </r>
    <r>
      <rPr>
        <sz val="12"/>
        <color theme="9" tint="-0.499984740745262"/>
        <rFont val="Times New Roman"/>
        <family val="1"/>
        <charset val="204"/>
      </rPr>
      <t>тыс. Гкал</t>
    </r>
  </si>
  <si>
    <r>
      <t xml:space="preserve">ЭЭ, </t>
    </r>
    <r>
      <rPr>
        <sz val="12"/>
        <color theme="9" tint="-0.499984740745262"/>
        <rFont val="Times New Roman"/>
        <family val="1"/>
        <charset val="204"/>
      </rPr>
      <t>тыс. кВт*ч</t>
    </r>
  </si>
  <si>
    <r>
      <t xml:space="preserve">ХВС, </t>
    </r>
    <r>
      <rPr>
        <sz val="12"/>
        <color theme="9" tint="-0.499984740745262"/>
        <rFont val="Times New Roman"/>
        <family val="1"/>
        <charset val="204"/>
      </rPr>
      <t>тыс. куб.м</t>
    </r>
  </si>
  <si>
    <r>
      <t xml:space="preserve">ГВС, </t>
    </r>
    <r>
      <rPr>
        <sz val="12"/>
        <color theme="9" tint="-0.499984740745262"/>
        <rFont val="Times New Roman"/>
        <family val="1"/>
        <charset val="204"/>
      </rPr>
      <t>тыс. куб.м</t>
    </r>
  </si>
  <si>
    <r>
      <t xml:space="preserve">ТЭ на ЦО, </t>
    </r>
    <r>
      <rPr>
        <sz val="12"/>
        <color theme="9" tint="-0.499984740745262"/>
        <rFont val="Times New Roman"/>
        <family val="1"/>
        <charset val="204"/>
      </rPr>
      <t>тыс. Гкал/ тыс.кв.м</t>
    </r>
  </si>
  <si>
    <r>
      <t xml:space="preserve">ЭЭ, тыс. </t>
    </r>
    <r>
      <rPr>
        <sz val="12"/>
        <color theme="9" tint="-0.499984740745262"/>
        <rFont val="Times New Roman"/>
        <family val="1"/>
        <charset val="204"/>
      </rPr>
      <t>кВт*ч/тыс.кв.м</t>
    </r>
  </si>
  <si>
    <r>
      <t xml:space="preserve">ХВС, </t>
    </r>
    <r>
      <rPr>
        <sz val="12"/>
        <color theme="9" tint="-0.499984740745262"/>
        <rFont val="Times New Roman"/>
        <family val="1"/>
        <charset val="204"/>
      </rPr>
      <t>тыс. куб.м/чел.</t>
    </r>
  </si>
  <si>
    <r>
      <t xml:space="preserve">ГВС, </t>
    </r>
    <r>
      <rPr>
        <sz val="12"/>
        <color theme="9" tint="-0.499984740745262"/>
        <rFont val="Times New Roman"/>
        <family val="1"/>
        <charset val="204"/>
      </rPr>
      <t>тыс. куб.м/чел.</t>
    </r>
  </si>
  <si>
    <r>
      <t xml:space="preserve">Численность посетителей в </t>
    </r>
    <r>
      <rPr>
        <sz val="12"/>
        <color rgb="FFFF0000"/>
        <rFont val="Times New Roman"/>
        <family val="1"/>
        <charset val="204"/>
      </rPr>
      <t>СУТКИ</t>
    </r>
    <r>
      <rPr>
        <sz val="12"/>
        <color indexed="8"/>
        <rFont val="Times New Roman"/>
        <family val="1"/>
        <charset val="204"/>
      </rPr>
      <t>, чел.</t>
    </r>
  </si>
  <si>
    <t>" ___ " ____________ 2025 г.</t>
  </si>
  <si>
    <t>2024 г. отчет</t>
  </si>
  <si>
    <t>2025 г. план</t>
  </si>
  <si>
    <t>по району ______________________________________ на 2025 г.</t>
  </si>
  <si>
    <t>Знаменская</t>
  </si>
  <si>
    <t>ул.</t>
  </si>
  <si>
    <t xml:space="preserve">Большая Черкизовская </t>
  </si>
  <si>
    <t>ул</t>
  </si>
  <si>
    <t>16</t>
  </si>
  <si>
    <t>2</t>
  </si>
  <si>
    <t>11А</t>
  </si>
  <si>
    <t>5А</t>
  </si>
  <si>
    <t>9А</t>
  </si>
  <si>
    <t>Девятая Рота</t>
  </si>
  <si>
    <t>Атарбекова</t>
  </si>
  <si>
    <t>4А</t>
  </si>
  <si>
    <t>Богородский</t>
  </si>
  <si>
    <t>вал</t>
  </si>
  <si>
    <t>Буженинова с 01.08.19 ГБУ</t>
  </si>
  <si>
    <t>Буженинова с 01.11.19 в ГБУ</t>
  </si>
  <si>
    <t>26/6</t>
  </si>
  <si>
    <t>2-я Бухвостова</t>
  </si>
  <si>
    <t>Девятая рота</t>
  </si>
  <si>
    <t>1-й Зборовский</t>
  </si>
  <si>
    <t>пер.</t>
  </si>
  <si>
    <t>Потешная</t>
  </si>
  <si>
    <t>Преображенская</t>
  </si>
  <si>
    <t>5/7</t>
  </si>
  <si>
    <t>Преображенский</t>
  </si>
  <si>
    <t>4</t>
  </si>
  <si>
    <t>14</t>
  </si>
  <si>
    <t>24</t>
  </si>
  <si>
    <t>Малая Семеновкая</t>
  </si>
  <si>
    <t>15/17</t>
  </si>
  <si>
    <t>Суворовская</t>
  </si>
  <si>
    <t>6</t>
  </si>
  <si>
    <t>2/1</t>
  </si>
  <si>
    <t>20</t>
  </si>
  <si>
    <t>22</t>
  </si>
  <si>
    <t>Страховская</t>
  </si>
  <si>
    <t>28</t>
  </si>
  <si>
    <t>Малая Черкизовская</t>
  </si>
  <si>
    <t>12</t>
  </si>
  <si>
    <t xml:space="preserve">Электрозаводская </t>
  </si>
  <si>
    <t>12А</t>
  </si>
  <si>
    <t>Электрозаводская</t>
  </si>
  <si>
    <t>1-й Электрозаводский</t>
  </si>
  <si>
    <t>2-я Пугачёвская</t>
  </si>
  <si>
    <t xml:space="preserve">Зельев </t>
  </si>
  <si>
    <t>Зельев</t>
  </si>
  <si>
    <t xml:space="preserve">Знаменская </t>
  </si>
  <si>
    <t>Открытое шоссе</t>
  </si>
  <si>
    <t>9а</t>
  </si>
  <si>
    <t xml:space="preserve">Просторная </t>
  </si>
  <si>
    <t>Просторная</t>
  </si>
  <si>
    <t xml:space="preserve">Халтуринская </t>
  </si>
  <si>
    <t>7А</t>
  </si>
  <si>
    <t xml:space="preserve">Хромова </t>
  </si>
  <si>
    <t>1-ая Пугачевская</t>
  </si>
  <si>
    <t>176</t>
  </si>
  <si>
    <t>_______________________________________________________ на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</si>
</sst>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"/>
    <numFmt numFmtId="166" formatCode="0.000"/>
    <numFmt numFmtId="167" formatCode="0.0000"/>
  </numFmts>
  <fonts count="24" x14ac:knownFonts="1">
    <font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indexed="64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color indexed="64"/>
      <name val="Times New Roman"/>
      <family val="1"/>
      <charset val="204"/>
    </font>
    <font>
      <sz val="8"/>
      <color indexed="64"/>
      <name val="Times New Roman"/>
      <family val="1"/>
      <charset val="204"/>
    </font>
    <font>
      <b/>
      <sz val="14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9" tint="-0.49998474074526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Arial Cyr"/>
      <charset val="204"/>
    </font>
    <font>
      <b/>
      <sz val="12"/>
      <color indexed="6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9" fillId="0" borderId="0"/>
    <xf numFmtId="0" fontId="19" fillId="0" borderId="0"/>
    <xf numFmtId="0" fontId="21" fillId="0" borderId="0"/>
  </cellStyleXfs>
  <cellXfs count="114">
    <xf numFmtId="0" fontId="0" fillId="0" borderId="0" xfId="0"/>
    <xf numFmtId="0" fontId="0" fillId="0" borderId="0" xfId="0" applyProtection="1">
      <protection locked="0"/>
    </xf>
    <xf numFmtId="0" fontId="11" fillId="0" borderId="0" xfId="0" applyFont="1" applyProtection="1">
      <protection locked="0"/>
    </xf>
    <xf numFmtId="0" fontId="12" fillId="0" borderId="0" xfId="0" applyFont="1" applyAlignment="1" applyProtection="1">
      <alignment horizontal="right" vertical="top"/>
      <protection locked="0"/>
    </xf>
    <xf numFmtId="0" fontId="3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horizontal="right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5" fillId="0" borderId="0" xfId="1" applyFont="1" applyProtection="1">
      <protection locked="0"/>
    </xf>
    <xf numFmtId="0" fontId="6" fillId="0" borderId="0" xfId="1" applyFont="1" applyProtection="1">
      <protection locked="0"/>
    </xf>
    <xf numFmtId="16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164" fontId="13" fillId="3" borderId="2" xfId="0" applyNumberFormat="1" applyFont="1" applyFill="1" applyBorder="1" applyAlignment="1">
      <alignment horizontal="right" wrapText="1"/>
    </xf>
    <xf numFmtId="3" fontId="13" fillId="3" borderId="2" xfId="0" applyNumberFormat="1" applyFont="1" applyFill="1" applyBorder="1" applyAlignment="1">
      <alignment horizontal="right" wrapText="1"/>
    </xf>
    <xf numFmtId="165" fontId="13" fillId="3" borderId="2" xfId="0" applyNumberFormat="1" applyFont="1" applyFill="1" applyBorder="1" applyAlignment="1">
      <alignment horizontal="right" wrapText="1"/>
    </xf>
    <xf numFmtId="165" fontId="13" fillId="3" borderId="2" xfId="0" applyNumberFormat="1" applyFont="1" applyFill="1" applyBorder="1" applyAlignment="1">
      <alignment horizontal="right"/>
    </xf>
    <xf numFmtId="4" fontId="13" fillId="3" borderId="2" xfId="0" applyNumberFormat="1" applyFont="1" applyFill="1" applyBorder="1" applyAlignment="1">
      <alignment horizontal="right" wrapText="1"/>
    </xf>
    <xf numFmtId="4" fontId="13" fillId="3" borderId="2" xfId="0" applyNumberFormat="1" applyFont="1" applyFill="1" applyBorder="1" applyAlignment="1">
      <alignment horizontal="right"/>
    </xf>
    <xf numFmtId="166" fontId="13" fillId="3" borderId="2" xfId="0" applyNumberFormat="1" applyFont="1" applyFill="1" applyBorder="1" applyAlignment="1">
      <alignment horizontal="right"/>
    </xf>
    <xf numFmtId="166" fontId="13" fillId="3" borderId="2" xfId="0" applyNumberFormat="1" applyFont="1" applyFill="1" applyBorder="1" applyAlignment="1">
      <alignment horizontal="right" wrapText="1"/>
    </xf>
    <xf numFmtId="0" fontId="0" fillId="0" borderId="2" xfId="0" applyBorder="1" applyProtection="1">
      <protection locked="0"/>
    </xf>
    <xf numFmtId="164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165" fontId="0" fillId="0" borderId="2" xfId="0" applyNumberFormat="1" applyBorder="1" applyProtection="1">
      <protection locked="0"/>
    </xf>
    <xf numFmtId="0" fontId="10" fillId="0" borderId="2" xfId="0" applyFont="1" applyBorder="1" applyProtection="1">
      <protection locked="0"/>
    </xf>
    <xf numFmtId="164" fontId="10" fillId="0" borderId="2" xfId="0" applyNumberFormat="1" applyFont="1" applyBorder="1" applyProtection="1">
      <protection locked="0"/>
    </xf>
    <xf numFmtId="1" fontId="10" fillId="0" borderId="2" xfId="0" applyNumberFormat="1" applyFont="1" applyBorder="1" applyProtection="1">
      <protection locked="0"/>
    </xf>
    <xf numFmtId="165" fontId="10" fillId="0" borderId="2" xfId="0" applyNumberFormat="1" applyFont="1" applyBorder="1" applyProtection="1">
      <protection locked="0"/>
    </xf>
    <xf numFmtId="166" fontId="0" fillId="0" borderId="2" xfId="0" applyNumberFormat="1" applyBorder="1"/>
    <xf numFmtId="2" fontId="0" fillId="0" borderId="2" xfId="0" applyNumberFormat="1" applyBorder="1"/>
    <xf numFmtId="167" fontId="0" fillId="0" borderId="2" xfId="0" applyNumberFormat="1" applyBorder="1"/>
    <xf numFmtId="166" fontId="10" fillId="3" borderId="2" xfId="0" applyNumberFormat="1" applyFont="1" applyFill="1" applyBorder="1"/>
    <xf numFmtId="2" fontId="10" fillId="3" borderId="2" xfId="0" applyNumberFormat="1" applyFont="1" applyFill="1" applyBorder="1"/>
    <xf numFmtId="167" fontId="10" fillId="3" borderId="2" xfId="0" applyNumberFormat="1" applyFont="1" applyFill="1" applyBorder="1"/>
    <xf numFmtId="0" fontId="7" fillId="0" borderId="0" xfId="1" applyFont="1" applyAlignment="1" applyProtection="1">
      <alignment horizontal="center" vertical="top"/>
      <protection locked="0"/>
    </xf>
    <xf numFmtId="0" fontId="14" fillId="0" borderId="0" xfId="0" applyFont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6" fillId="0" borderId="4" xfId="0" applyFont="1" applyBorder="1" applyProtection="1">
      <protection locked="0"/>
    </xf>
    <xf numFmtId="0" fontId="16" fillId="0" borderId="5" xfId="0" applyFont="1" applyBorder="1" applyProtection="1"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0" fillId="0" borderId="2" xfId="2" applyFont="1" applyFill="1" applyBorder="1" applyAlignment="1">
      <alignment wrapText="1"/>
    </xf>
    <xf numFmtId="0" fontId="20" fillId="0" borderId="2" xfId="0" applyFont="1" applyFill="1" applyBorder="1" applyAlignment="1"/>
    <xf numFmtId="164" fontId="20" fillId="0" borderId="2" xfId="4" applyNumberFormat="1" applyFont="1" applyFill="1" applyBorder="1" applyAlignment="1">
      <alignment wrapText="1"/>
    </xf>
    <xf numFmtId="164" fontId="20" fillId="0" borderId="2" xfId="3" applyNumberFormat="1" applyFont="1" applyFill="1" applyBorder="1" applyAlignment="1" applyProtection="1">
      <alignment wrapText="1"/>
      <protection locked="0"/>
    </xf>
    <xf numFmtId="164" fontId="20" fillId="0" borderId="2" xfId="0" applyNumberFormat="1" applyFont="1" applyFill="1" applyBorder="1" applyAlignment="1"/>
    <xf numFmtId="0" fontId="20" fillId="0" borderId="2" xfId="0" applyFont="1" applyFill="1" applyBorder="1" applyAlignment="1">
      <alignment wrapText="1"/>
    </xf>
    <xf numFmtId="2" fontId="20" fillId="0" borderId="2" xfId="0" applyNumberFormat="1" applyFont="1" applyFill="1" applyBorder="1" applyAlignment="1"/>
    <xf numFmtId="0" fontId="16" fillId="0" borderId="2" xfId="0" applyFont="1" applyFill="1" applyBorder="1" applyAlignment="1">
      <alignment wrapText="1"/>
    </xf>
    <xf numFmtId="0" fontId="22" fillId="4" borderId="2" xfId="0" applyFont="1" applyFill="1" applyBorder="1" applyAlignment="1">
      <alignment horizontal="center"/>
    </xf>
    <xf numFmtId="0" fontId="1" fillId="0" borderId="2" xfId="0" applyFont="1" applyBorder="1" applyAlignment="1" applyProtection="1">
      <alignment vertical="center" wrapText="1"/>
      <protection locked="0"/>
    </xf>
    <xf numFmtId="0" fontId="20" fillId="0" borderId="2" xfId="3" applyFont="1" applyFill="1" applyBorder="1" applyAlignment="1" applyProtection="1">
      <alignment wrapText="1"/>
      <protection locked="0"/>
    </xf>
    <xf numFmtId="4" fontId="20" fillId="4" borderId="1" xfId="0" applyNumberFormat="1" applyFont="1" applyFill="1" applyBorder="1" applyAlignment="1"/>
    <xf numFmtId="1" fontId="20" fillId="0" borderId="2" xfId="4" applyNumberFormat="1" applyFont="1" applyFill="1" applyBorder="1" applyAlignment="1">
      <alignment wrapText="1"/>
    </xf>
    <xf numFmtId="165" fontId="1" fillId="0" borderId="2" xfId="0" applyNumberFormat="1" applyFont="1" applyBorder="1" applyAlignment="1" applyProtection="1">
      <alignment vertical="center" wrapText="1"/>
      <protection locked="0"/>
    </xf>
    <xf numFmtId="165" fontId="1" fillId="0" borderId="2" xfId="0" applyNumberFormat="1" applyFont="1" applyBorder="1" applyAlignment="1" applyProtection="1">
      <alignment vertical="center"/>
      <protection locked="0"/>
    </xf>
    <xf numFmtId="165" fontId="1" fillId="3" borderId="2" xfId="0" applyNumberFormat="1" applyFont="1" applyFill="1" applyBorder="1" applyAlignment="1" applyProtection="1">
      <alignment wrapText="1"/>
      <protection locked="0"/>
    </xf>
    <xf numFmtId="165" fontId="1" fillId="3" borderId="2" xfId="0" applyNumberFormat="1" applyFont="1" applyFill="1" applyBorder="1" applyAlignment="1" applyProtection="1">
      <protection locked="0"/>
    </xf>
    <xf numFmtId="4" fontId="1" fillId="3" borderId="2" xfId="0" applyNumberFormat="1" applyFont="1" applyFill="1" applyBorder="1" applyAlignment="1" applyProtection="1">
      <alignment wrapText="1"/>
      <protection locked="0"/>
    </xf>
    <xf numFmtId="4" fontId="1" fillId="3" borderId="2" xfId="0" applyNumberFormat="1" applyFont="1" applyFill="1" applyBorder="1" applyAlignment="1" applyProtection="1">
      <protection locked="0"/>
    </xf>
    <xf numFmtId="166" fontId="1" fillId="3" borderId="2" xfId="0" applyNumberFormat="1" applyFont="1" applyFill="1" applyBorder="1" applyAlignment="1" applyProtection="1">
      <protection locked="0"/>
    </xf>
    <xf numFmtId="166" fontId="1" fillId="3" borderId="2" xfId="0" applyNumberFormat="1" applyFont="1" applyFill="1" applyBorder="1" applyAlignment="1" applyProtection="1">
      <alignment wrapText="1"/>
      <protection locked="0"/>
    </xf>
    <xf numFmtId="0" fontId="0" fillId="0" borderId="0" xfId="0" applyAlignment="1" applyProtection="1">
      <protection locked="0"/>
    </xf>
    <xf numFmtId="0" fontId="20" fillId="0" borderId="2" xfId="4" applyNumberFormat="1" applyFont="1" applyFill="1" applyBorder="1" applyAlignment="1">
      <alignment wrapText="1"/>
    </xf>
    <xf numFmtId="4" fontId="20" fillId="4" borderId="2" xfId="0" applyNumberFormat="1" applyFont="1" applyFill="1" applyBorder="1" applyAlignment="1"/>
    <xf numFmtId="4" fontId="20" fillId="4" borderId="3" xfId="0" applyNumberFormat="1" applyFont="1" applyFill="1" applyBorder="1" applyAlignment="1"/>
    <xf numFmtId="1" fontId="20" fillId="0" borderId="2" xfId="3" applyNumberFormat="1" applyFont="1" applyFill="1" applyBorder="1" applyAlignment="1" applyProtection="1">
      <alignment wrapText="1"/>
      <protection locked="0"/>
    </xf>
    <xf numFmtId="49" fontId="20" fillId="0" borderId="2" xfId="4" applyNumberFormat="1" applyFont="1" applyFill="1" applyBorder="1" applyAlignment="1">
      <alignment wrapText="1"/>
    </xf>
    <xf numFmtId="1" fontId="20" fillId="0" borderId="2" xfId="0" applyNumberFormat="1" applyFont="1" applyFill="1" applyBorder="1" applyAlignment="1"/>
    <xf numFmtId="49" fontId="20" fillId="0" borderId="2" xfId="0" applyNumberFormat="1" applyFont="1" applyFill="1" applyBorder="1" applyAlignment="1"/>
    <xf numFmtId="0" fontId="22" fillId="4" borderId="2" xfId="0" applyFont="1" applyFill="1" applyBorder="1" applyAlignment="1"/>
    <xf numFmtId="0" fontId="20" fillId="0" borderId="2" xfId="0" applyFont="1" applyFill="1" applyBorder="1" applyAlignment="1">
      <alignment vertical="center" wrapText="1"/>
    </xf>
    <xf numFmtId="49" fontId="20" fillId="0" borderId="2" xfId="4" applyNumberFormat="1" applyFont="1" applyFill="1" applyBorder="1" applyAlignment="1">
      <alignment vertical="center" wrapText="1"/>
    </xf>
    <xf numFmtId="0" fontId="16" fillId="0" borderId="2" xfId="0" applyFont="1" applyFill="1" applyBorder="1" applyAlignment="1"/>
    <xf numFmtId="164" fontId="1" fillId="4" borderId="2" xfId="0" applyNumberFormat="1" applyFont="1" applyFill="1" applyBorder="1" applyAlignment="1" applyProtection="1">
      <alignment wrapText="1"/>
      <protection locked="0"/>
    </xf>
    <xf numFmtId="0" fontId="20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22" fillId="4" borderId="2" xfId="0" applyFont="1" applyFill="1" applyBorder="1"/>
    <xf numFmtId="165" fontId="16" fillId="0" borderId="2" xfId="0" applyNumberFormat="1" applyFont="1" applyFill="1" applyBorder="1"/>
    <xf numFmtId="165" fontId="16" fillId="0" borderId="3" xfId="0" applyNumberFormat="1" applyFont="1" applyFill="1" applyBorder="1"/>
    <xf numFmtId="2" fontId="1" fillId="0" borderId="2" xfId="0" applyNumberFormat="1" applyFont="1" applyBorder="1" applyAlignment="1" applyProtection="1">
      <alignment vertical="center"/>
      <protection locked="0"/>
    </xf>
    <xf numFmtId="16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0" xfId="1" applyFont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center" textRotation="90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164" fontId="1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23" fillId="0" borderId="0" xfId="1" applyFont="1" applyAlignment="1" applyProtection="1">
      <alignment horizontal="left"/>
      <protection locked="0"/>
    </xf>
  </cellXfs>
  <cellStyles count="5">
    <cellStyle name="Обычный" xfId="0" builtinId="0"/>
    <cellStyle name="Обычный 2 2" xfId="4"/>
    <cellStyle name="Обычный 2 5" xfId="1"/>
    <cellStyle name="Обычный_13. Улицы Преображенское" xfId="2"/>
    <cellStyle name="Обычный_Копия 5-ES с УК и ТСЖ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6"/>
  <sheetViews>
    <sheetView tabSelected="1" zoomScaleNormal="100" zoomScaleSheetLayoutView="100" workbookViewId="0">
      <pane ySplit="14" topLeftCell="A15" activePane="bottomLeft" state="frozen"/>
      <selection pane="bottomLeft" activeCell="A9" sqref="A9:K9"/>
    </sheetView>
  </sheetViews>
  <sheetFormatPr defaultRowHeight="15" x14ac:dyDescent="0.2"/>
  <cols>
    <col min="1" max="1" width="3.6640625" style="1" customWidth="1"/>
    <col min="2" max="2" width="21.6640625" style="1" customWidth="1"/>
    <col min="3" max="3" width="5.77734375" style="1" customWidth="1"/>
    <col min="4" max="4" width="4.5546875" style="1" customWidth="1"/>
    <col min="5" max="5" width="4.77734375" style="1" customWidth="1"/>
    <col min="6" max="7" width="9.21875" style="1" customWidth="1"/>
    <col min="8" max="8" width="8.77734375" style="1" customWidth="1"/>
    <col min="9" max="9" width="9.21875" style="1" customWidth="1"/>
    <col min="10" max="10" width="8.77734375" style="1" customWidth="1"/>
    <col min="11" max="11" width="10.6640625" style="1" customWidth="1"/>
    <col min="12" max="12" width="7.21875" style="1" customWidth="1"/>
    <col min="13" max="13" width="9.21875" style="1" customWidth="1"/>
    <col min="14" max="14" width="6.88671875" style="1" customWidth="1"/>
    <col min="15" max="15" width="8.6640625" style="1" customWidth="1"/>
    <col min="16" max="16" width="8.88671875" style="1" customWidth="1"/>
    <col min="17" max="17" width="10" style="1" customWidth="1"/>
    <col min="18" max="18" width="10.21875" style="1" customWidth="1"/>
    <col min="19" max="20" width="7.33203125" style="1" customWidth="1"/>
    <col min="21" max="21" width="8.5546875" style="1" customWidth="1"/>
    <col min="22" max="23" width="6.33203125" style="1" customWidth="1"/>
    <col min="24" max="24" width="8.33203125" style="1" customWidth="1"/>
    <col min="25" max="25" width="8.109375" style="1" customWidth="1"/>
    <col min="26" max="26" width="8.88671875" style="1" customWidth="1"/>
    <col min="27" max="27" width="9.5546875" style="1" customWidth="1"/>
    <col min="28" max="28" width="7.5546875" style="1" customWidth="1"/>
    <col min="29" max="16384" width="8.88671875" style="1"/>
  </cols>
  <sheetData>
    <row r="1" spans="1:28" ht="36" customHeight="1" x14ac:dyDescent="0.2">
      <c r="K1" s="2"/>
      <c r="L1" s="3" t="s">
        <v>23</v>
      </c>
      <c r="M1" s="3"/>
    </row>
    <row r="2" spans="1:28" ht="15.75" x14ac:dyDescent="0.25">
      <c r="H2" s="4"/>
      <c r="I2" s="5"/>
      <c r="J2" s="5"/>
      <c r="K2" s="6"/>
      <c r="L2" s="7" t="s">
        <v>8</v>
      </c>
      <c r="M2" s="6"/>
      <c r="N2" s="8"/>
    </row>
    <row r="3" spans="1:28" ht="15.75" x14ac:dyDescent="0.25">
      <c r="H3" s="4" t="s">
        <v>10</v>
      </c>
      <c r="I3" s="5"/>
      <c r="J3" s="5"/>
      <c r="K3" s="5"/>
      <c r="L3" s="5"/>
      <c r="M3" s="5"/>
      <c r="N3" s="5"/>
    </row>
    <row r="4" spans="1:28" ht="15.75" x14ac:dyDescent="0.25">
      <c r="H4" s="9" t="s">
        <v>27</v>
      </c>
      <c r="I4" s="10"/>
      <c r="J4" s="9"/>
      <c r="K4" s="10"/>
      <c r="L4" s="10"/>
      <c r="M4" s="10"/>
      <c r="N4" s="10"/>
    </row>
    <row r="5" spans="1:28" ht="15.75" x14ac:dyDescent="0.25">
      <c r="H5" s="4"/>
      <c r="I5" s="5"/>
      <c r="J5" s="99" t="s">
        <v>9</v>
      </c>
      <c r="K5" s="99"/>
      <c r="L5" s="99"/>
      <c r="M5" s="99"/>
      <c r="N5" s="99"/>
    </row>
    <row r="6" spans="1:28" ht="15.75" x14ac:dyDescent="0.25">
      <c r="H6" s="4"/>
      <c r="I6" s="5"/>
      <c r="J6" s="4" t="s">
        <v>54</v>
      </c>
      <c r="K6" s="5"/>
      <c r="L6" s="113">
        <v>26</v>
      </c>
      <c r="M6" s="5"/>
      <c r="N6" s="5"/>
    </row>
    <row r="7" spans="1:28" ht="15.75" customHeight="1" x14ac:dyDescent="0.25">
      <c r="A7" s="97" t="s">
        <v>11</v>
      </c>
      <c r="B7" s="97"/>
      <c r="C7" s="97"/>
      <c r="D7" s="97"/>
      <c r="E7" s="97"/>
      <c r="F7" s="97"/>
      <c r="G7" s="97"/>
      <c r="H7" s="97"/>
      <c r="I7" s="97"/>
      <c r="J7" s="97"/>
      <c r="K7" s="97"/>
    </row>
    <row r="8" spans="1:28" ht="15.75" customHeight="1" x14ac:dyDescent="0.2">
      <c r="A8" s="98" t="s">
        <v>28</v>
      </c>
      <c r="B8" s="98"/>
      <c r="C8" s="98"/>
      <c r="D8" s="98"/>
      <c r="E8" s="98"/>
      <c r="F8" s="98"/>
      <c r="G8" s="98"/>
      <c r="H8" s="98"/>
      <c r="I8" s="98"/>
      <c r="J8" s="98"/>
      <c r="K8" s="98"/>
    </row>
    <row r="9" spans="1:28" ht="15.75" customHeight="1" x14ac:dyDescent="0.2">
      <c r="A9" s="98" t="s">
        <v>114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0" spans="1:28" ht="15.75" customHeight="1" x14ac:dyDescent="0.2">
      <c r="A10" s="98" t="s">
        <v>12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</row>
    <row r="11" spans="1:28" ht="27.75" customHeight="1" x14ac:dyDescent="0.2">
      <c r="A11" s="101" t="s">
        <v>0</v>
      </c>
      <c r="B11" s="102" t="s">
        <v>1</v>
      </c>
      <c r="C11" s="102"/>
      <c r="D11" s="102"/>
      <c r="E11" s="102"/>
      <c r="F11" s="104" t="s">
        <v>18</v>
      </c>
      <c r="G11" s="105"/>
      <c r="H11" s="105"/>
      <c r="I11" s="105"/>
      <c r="J11" s="105"/>
      <c r="K11" s="106"/>
      <c r="L11" s="100" t="s">
        <v>14</v>
      </c>
      <c r="M11" s="96" t="s">
        <v>6</v>
      </c>
      <c r="N11" s="96"/>
      <c r="O11" s="96"/>
      <c r="P11" s="96"/>
      <c r="Q11" s="96"/>
      <c r="R11" s="96"/>
      <c r="S11" s="96"/>
      <c r="T11" s="96"/>
      <c r="U11" s="96" t="s">
        <v>7</v>
      </c>
      <c r="V11" s="96"/>
      <c r="W11" s="96"/>
      <c r="X11" s="96"/>
      <c r="Y11" s="96"/>
      <c r="Z11" s="96"/>
      <c r="AA11" s="96"/>
      <c r="AB11" s="96"/>
    </row>
    <row r="12" spans="1:28" ht="33" customHeight="1" x14ac:dyDescent="0.2">
      <c r="A12" s="101"/>
      <c r="B12" s="102" t="s">
        <v>2</v>
      </c>
      <c r="C12" s="101" t="s">
        <v>4</v>
      </c>
      <c r="D12" s="101" t="s">
        <v>3</v>
      </c>
      <c r="E12" s="101" t="s">
        <v>5</v>
      </c>
      <c r="F12" s="107" t="s">
        <v>29</v>
      </c>
      <c r="G12" s="96" t="s">
        <v>21</v>
      </c>
      <c r="H12" s="96" t="s">
        <v>19</v>
      </c>
      <c r="I12" s="96" t="s">
        <v>15</v>
      </c>
      <c r="J12" s="96" t="s">
        <v>16</v>
      </c>
      <c r="K12" s="96"/>
      <c r="L12" s="100"/>
      <c r="M12" s="96" t="s">
        <v>45</v>
      </c>
      <c r="N12" s="96"/>
      <c r="O12" s="96" t="s">
        <v>46</v>
      </c>
      <c r="P12" s="96"/>
      <c r="Q12" s="96" t="s">
        <v>47</v>
      </c>
      <c r="R12" s="96"/>
      <c r="S12" s="96" t="s">
        <v>48</v>
      </c>
      <c r="T12" s="96"/>
      <c r="U12" s="96" t="s">
        <v>49</v>
      </c>
      <c r="V12" s="96"/>
      <c r="W12" s="96" t="s">
        <v>50</v>
      </c>
      <c r="X12" s="96"/>
      <c r="Y12" s="96" t="s">
        <v>51</v>
      </c>
      <c r="Z12" s="96"/>
      <c r="AA12" s="96" t="s">
        <v>52</v>
      </c>
      <c r="AB12" s="96"/>
    </row>
    <row r="13" spans="1:28" ht="85.5" customHeight="1" x14ac:dyDescent="0.2">
      <c r="A13" s="101"/>
      <c r="B13" s="102"/>
      <c r="C13" s="101"/>
      <c r="D13" s="101"/>
      <c r="E13" s="101"/>
      <c r="F13" s="108"/>
      <c r="G13" s="96"/>
      <c r="H13" s="96"/>
      <c r="I13" s="96"/>
      <c r="J13" s="11" t="s">
        <v>17</v>
      </c>
      <c r="K13" s="11" t="s">
        <v>20</v>
      </c>
      <c r="L13" s="100"/>
      <c r="M13" s="51" t="s">
        <v>55</v>
      </c>
      <c r="N13" s="51" t="s">
        <v>56</v>
      </c>
      <c r="O13" s="51" t="s">
        <v>55</v>
      </c>
      <c r="P13" s="51" t="s">
        <v>56</v>
      </c>
      <c r="Q13" s="51" t="s">
        <v>55</v>
      </c>
      <c r="R13" s="51" t="s">
        <v>56</v>
      </c>
      <c r="S13" s="51" t="s">
        <v>55</v>
      </c>
      <c r="T13" s="51" t="s">
        <v>56</v>
      </c>
      <c r="U13" s="51" t="s">
        <v>55</v>
      </c>
      <c r="V13" s="51" t="s">
        <v>56</v>
      </c>
      <c r="W13" s="51" t="s">
        <v>55</v>
      </c>
      <c r="X13" s="51" t="s">
        <v>56</v>
      </c>
      <c r="Y13" s="51" t="s">
        <v>55</v>
      </c>
      <c r="Z13" s="51" t="s">
        <v>56</v>
      </c>
      <c r="AA13" s="51" t="s">
        <v>55</v>
      </c>
      <c r="AB13" s="51" t="s">
        <v>56</v>
      </c>
    </row>
    <row r="14" spans="1:28" ht="15.75" x14ac:dyDescent="0.2">
      <c r="A14" s="12">
        <v>1</v>
      </c>
      <c r="B14" s="13">
        <v>2</v>
      </c>
      <c r="C14" s="12">
        <v>3</v>
      </c>
      <c r="D14" s="13">
        <v>4</v>
      </c>
      <c r="E14" s="12">
        <v>5</v>
      </c>
      <c r="F14" s="13">
        <v>6</v>
      </c>
      <c r="G14" s="12">
        <v>7</v>
      </c>
      <c r="H14" s="13">
        <v>8</v>
      </c>
      <c r="I14" s="12">
        <v>9</v>
      </c>
      <c r="J14" s="13">
        <v>10</v>
      </c>
      <c r="K14" s="12">
        <v>11</v>
      </c>
      <c r="L14" s="13">
        <v>12</v>
      </c>
      <c r="M14" s="12">
        <v>13</v>
      </c>
      <c r="N14" s="13">
        <v>14</v>
      </c>
      <c r="O14" s="12">
        <v>15</v>
      </c>
      <c r="P14" s="13">
        <v>16</v>
      </c>
      <c r="Q14" s="12">
        <v>17</v>
      </c>
      <c r="R14" s="13">
        <v>18</v>
      </c>
      <c r="S14" s="12">
        <v>19</v>
      </c>
      <c r="T14" s="13">
        <v>20</v>
      </c>
      <c r="U14" s="12">
        <v>21</v>
      </c>
      <c r="V14" s="13">
        <v>22</v>
      </c>
      <c r="W14" s="12">
        <v>23</v>
      </c>
      <c r="X14" s="13">
        <v>24</v>
      </c>
      <c r="Y14" s="12">
        <v>25</v>
      </c>
      <c r="Z14" s="13">
        <v>26</v>
      </c>
      <c r="AA14" s="12">
        <v>27</v>
      </c>
      <c r="AB14" s="12">
        <v>28</v>
      </c>
    </row>
    <row r="15" spans="1:28" s="14" customFormat="1" ht="15.75" x14ac:dyDescent="0.25">
      <c r="A15" s="21">
        <f>SUBTOTAL(103,(A16:A736))</f>
        <v>125</v>
      </c>
      <c r="B15" s="22" t="s">
        <v>25</v>
      </c>
      <c r="C15" s="21"/>
      <c r="D15" s="22"/>
      <c r="E15" s="21"/>
      <c r="F15" s="23">
        <f t="shared" ref="F15:L15" si="0">SUBTOTAL(109,(F16:F736))</f>
        <v>935109.50000000012</v>
      </c>
      <c r="G15" s="23">
        <f t="shared" si="0"/>
        <v>848961.79999999993</v>
      </c>
      <c r="H15" s="23">
        <f t="shared" si="0"/>
        <v>213210.20000000004</v>
      </c>
      <c r="I15" s="23">
        <f t="shared" si="0"/>
        <v>848961.79999999993</v>
      </c>
      <c r="J15" s="23">
        <f t="shared" si="0"/>
        <v>101413.8</v>
      </c>
      <c r="K15" s="23">
        <f t="shared" si="0"/>
        <v>23</v>
      </c>
      <c r="L15" s="24">
        <f t="shared" si="0"/>
        <v>35728</v>
      </c>
      <c r="M15" s="25">
        <f>SUBTOTAL(109,(M17:M737))</f>
        <v>136.81184096999999</v>
      </c>
      <c r="N15" s="25">
        <f t="shared" ref="N15:T15" si="1">SUBTOTAL(109,(N16:N736))</f>
        <v>137.15627341999999</v>
      </c>
      <c r="O15" s="25">
        <f t="shared" si="1"/>
        <v>1572.7583999999995</v>
      </c>
      <c r="P15" s="25">
        <f t="shared" si="1"/>
        <v>1572.7583999999995</v>
      </c>
      <c r="Q15" s="25">
        <f t="shared" si="1"/>
        <v>1847.995126</v>
      </c>
      <c r="R15" s="25">
        <f t="shared" si="1"/>
        <v>1847.995126</v>
      </c>
      <c r="S15" s="25">
        <f t="shared" si="1"/>
        <v>645.9744450000004</v>
      </c>
      <c r="T15" s="25">
        <f t="shared" si="1"/>
        <v>645.9744450000004</v>
      </c>
      <c r="U15" s="25">
        <f t="shared" ref="U15" si="2">M15/$G15*1000</f>
        <v>0.16115193989882701</v>
      </c>
      <c r="V15" s="26">
        <f t="shared" ref="V15" si="3">N15/$G15*1000</f>
        <v>0.16155765008508038</v>
      </c>
      <c r="W15" s="27">
        <f t="shared" ref="W15" si="4">O15/$H15*1000</f>
        <v>7.376562659760177</v>
      </c>
      <c r="X15" s="28">
        <f>P15/$H15*1000</f>
        <v>7.376562659760177</v>
      </c>
      <c r="Y15" s="29">
        <f>Q15/$L15</f>
        <v>5.1724001511419614E-2</v>
      </c>
      <c r="Z15" s="29">
        <f>R15/$L15</f>
        <v>5.1724001511419614E-2</v>
      </c>
      <c r="AA15" s="30">
        <f>S15/$L15</f>
        <v>1.8080341608822225E-2</v>
      </c>
      <c r="AB15" s="29">
        <f>T15/$L15</f>
        <v>1.8080341608822225E-2</v>
      </c>
    </row>
    <row r="16" spans="1:28" s="73" customFormat="1" ht="15.75" x14ac:dyDescent="0.25">
      <c r="A16" s="61"/>
      <c r="B16" s="52" t="s">
        <v>60</v>
      </c>
      <c r="C16" s="53" t="s">
        <v>61</v>
      </c>
      <c r="D16" s="62">
        <v>1</v>
      </c>
      <c r="E16" s="62">
        <v>2</v>
      </c>
      <c r="F16" s="54">
        <v>2634</v>
      </c>
      <c r="G16" s="54">
        <v>2590</v>
      </c>
      <c r="H16" s="54">
        <v>565</v>
      </c>
      <c r="I16" s="54">
        <v>2590</v>
      </c>
      <c r="J16" s="63">
        <v>1166.0999999999999</v>
      </c>
      <c r="K16" s="86">
        <v>0</v>
      </c>
      <c r="L16" s="64">
        <v>111</v>
      </c>
      <c r="M16" s="93">
        <v>0.34443245</v>
      </c>
      <c r="N16" s="93">
        <v>0.34443245</v>
      </c>
      <c r="O16" s="65">
        <v>16.928000000000001</v>
      </c>
      <c r="P16" s="65">
        <v>16.928000000000001</v>
      </c>
      <c r="Q16" s="66">
        <v>2.7227999999999999</v>
      </c>
      <c r="R16" s="66">
        <v>2.7227999999999999</v>
      </c>
      <c r="S16" s="65">
        <v>2.1779440000000001</v>
      </c>
      <c r="T16" s="65">
        <v>2.1779440000000001</v>
      </c>
      <c r="U16" s="67"/>
      <c r="V16" s="68"/>
      <c r="W16" s="69"/>
      <c r="X16" s="70"/>
      <c r="Y16" s="71"/>
      <c r="Z16" s="71"/>
      <c r="AA16" s="72"/>
      <c r="AB16" s="71"/>
    </row>
    <row r="17" spans="1:28" s="73" customFormat="1" ht="15.75" x14ac:dyDescent="0.25">
      <c r="A17" s="61">
        <v>2</v>
      </c>
      <c r="B17" s="52" t="s">
        <v>60</v>
      </c>
      <c r="C17" s="53" t="s">
        <v>61</v>
      </c>
      <c r="D17" s="74">
        <v>2</v>
      </c>
      <c r="E17" s="74">
        <v>1</v>
      </c>
      <c r="F17" s="54">
        <v>2862.4</v>
      </c>
      <c r="G17" s="54">
        <v>2269.5</v>
      </c>
      <c r="H17" s="54">
        <v>686</v>
      </c>
      <c r="I17" s="54">
        <v>2269.5</v>
      </c>
      <c r="J17" s="75">
        <v>44</v>
      </c>
      <c r="K17" s="86">
        <v>0</v>
      </c>
      <c r="L17" s="64">
        <v>111</v>
      </c>
      <c r="M17" s="65">
        <v>0.5328711599999999</v>
      </c>
      <c r="N17" s="65">
        <v>0.5328711599999999</v>
      </c>
      <c r="O17" s="65">
        <v>17.616999999999997</v>
      </c>
      <c r="P17" s="65">
        <v>17.616999999999997</v>
      </c>
      <c r="Q17" s="66">
        <v>2.6850000000000001</v>
      </c>
      <c r="R17" s="66">
        <v>2.6850000000000001</v>
      </c>
      <c r="S17" s="65">
        <v>1.8504780000000001</v>
      </c>
      <c r="T17" s="65">
        <v>1.8504780000000001</v>
      </c>
      <c r="U17" s="67">
        <f>M18/$G17*1000</f>
        <v>0.24957662921348306</v>
      </c>
      <c r="V17" s="68">
        <f t="shared" ref="V17:V21" si="5">N17/$G17*1000</f>
        <v>0.23479672174487767</v>
      </c>
      <c r="W17" s="69">
        <f t="shared" ref="W17:W21" si="6">O17/$H17*1000</f>
        <v>25.680758017492707</v>
      </c>
      <c r="X17" s="70">
        <f t="shared" ref="X17:X21" si="7">P17/$H17*1000</f>
        <v>25.680758017492707</v>
      </c>
      <c r="Y17" s="71">
        <f t="shared" ref="Y17:Y21" si="8">Q17/$L17</f>
        <v>2.4189189189189188E-2</v>
      </c>
      <c r="Z17" s="71">
        <f t="shared" ref="Z17:Z21" si="9">R17/$L17</f>
        <v>2.4189189189189188E-2</v>
      </c>
      <c r="AA17" s="72">
        <f t="shared" ref="AA17:AA21" si="10">S17/$L17</f>
        <v>1.6670972972972972E-2</v>
      </c>
      <c r="AB17" s="71">
        <f t="shared" ref="AB17:AB21" si="11">T17/$L17</f>
        <v>1.6670972972972972E-2</v>
      </c>
    </row>
    <row r="18" spans="1:28" s="73" customFormat="1" ht="15.75" x14ac:dyDescent="0.25">
      <c r="A18" s="61">
        <v>3</v>
      </c>
      <c r="B18" s="52" t="s">
        <v>60</v>
      </c>
      <c r="C18" s="53" t="s">
        <v>61</v>
      </c>
      <c r="D18" s="74">
        <v>2</v>
      </c>
      <c r="E18" s="74">
        <v>2</v>
      </c>
      <c r="F18" s="54">
        <v>2644.9</v>
      </c>
      <c r="G18" s="54">
        <v>2280.6999999999998</v>
      </c>
      <c r="H18" s="54">
        <v>534.6</v>
      </c>
      <c r="I18" s="54">
        <v>2280.6999999999998</v>
      </c>
      <c r="J18" s="75">
        <v>142.5</v>
      </c>
      <c r="K18" s="86">
        <v>0</v>
      </c>
      <c r="L18" s="64">
        <v>81</v>
      </c>
      <c r="M18" s="65">
        <v>0.56641415999999989</v>
      </c>
      <c r="N18" s="65">
        <v>0.56641415999999989</v>
      </c>
      <c r="O18" s="65">
        <v>8.3689999999999998</v>
      </c>
      <c r="P18" s="65">
        <v>8.3689999999999998</v>
      </c>
      <c r="Q18" s="66">
        <v>2.5446</v>
      </c>
      <c r="R18" s="66">
        <v>2.5446</v>
      </c>
      <c r="S18" s="65">
        <v>1.9880159999999998</v>
      </c>
      <c r="T18" s="65">
        <v>1.9880159999999998</v>
      </c>
      <c r="U18" s="67">
        <f>M19/$G18*1000</f>
        <v>0.48973681325908719</v>
      </c>
      <c r="V18" s="68">
        <f t="shared" si="5"/>
        <v>0.24835101503924231</v>
      </c>
      <c r="W18" s="69">
        <f t="shared" si="6"/>
        <v>15.654695099139543</v>
      </c>
      <c r="X18" s="70">
        <f t="shared" si="7"/>
        <v>15.654695099139543</v>
      </c>
      <c r="Y18" s="71">
        <f t="shared" si="8"/>
        <v>3.1414814814814812E-2</v>
      </c>
      <c r="Z18" s="71">
        <f t="shared" si="9"/>
        <v>3.1414814814814812E-2</v>
      </c>
      <c r="AA18" s="72">
        <f t="shared" si="10"/>
        <v>2.4543407407407406E-2</v>
      </c>
      <c r="AB18" s="71">
        <f t="shared" si="11"/>
        <v>2.4543407407407406E-2</v>
      </c>
    </row>
    <row r="19" spans="1:28" s="73" customFormat="1" ht="15.75" x14ac:dyDescent="0.25">
      <c r="A19" s="61">
        <v>4</v>
      </c>
      <c r="B19" s="52" t="s">
        <v>60</v>
      </c>
      <c r="C19" s="53" t="s">
        <v>61</v>
      </c>
      <c r="D19" s="74">
        <v>2</v>
      </c>
      <c r="E19" s="74">
        <v>3</v>
      </c>
      <c r="F19" s="54">
        <v>7159.3</v>
      </c>
      <c r="G19" s="54">
        <v>7152.3</v>
      </c>
      <c r="H19" s="54">
        <v>1686.2</v>
      </c>
      <c r="I19" s="54">
        <v>7152.3</v>
      </c>
      <c r="J19" s="75">
        <v>3643.2</v>
      </c>
      <c r="K19" s="88">
        <v>0</v>
      </c>
      <c r="L19" s="64">
        <v>326</v>
      </c>
      <c r="M19" s="65">
        <v>1.11694275</v>
      </c>
      <c r="N19" s="65">
        <v>1.11694275</v>
      </c>
      <c r="O19" s="65">
        <v>19.414000000000001</v>
      </c>
      <c r="P19" s="65">
        <v>19.414000000000001</v>
      </c>
      <c r="Q19" s="66">
        <v>6.3329000000000004</v>
      </c>
      <c r="R19" s="66">
        <v>6.3329000000000004</v>
      </c>
      <c r="S19" s="65">
        <v>5.5830720000000014</v>
      </c>
      <c r="T19" s="65">
        <v>5.5830720000000014</v>
      </c>
      <c r="U19" s="67">
        <f>M20/$G19*1000</f>
        <v>0.2235659745816031</v>
      </c>
      <c r="V19" s="68">
        <f t="shared" si="5"/>
        <v>0.15616553416383538</v>
      </c>
      <c r="W19" s="69">
        <f t="shared" si="6"/>
        <v>11.513462222749379</v>
      </c>
      <c r="X19" s="70">
        <f t="shared" si="7"/>
        <v>11.513462222749379</v>
      </c>
      <c r="Y19" s="71">
        <f t="shared" si="8"/>
        <v>1.9426073619631903E-2</v>
      </c>
      <c r="Z19" s="71">
        <f t="shared" si="9"/>
        <v>1.9426073619631903E-2</v>
      </c>
      <c r="AA19" s="72">
        <f t="shared" si="10"/>
        <v>1.7125987730061354E-2</v>
      </c>
      <c r="AB19" s="71">
        <f t="shared" si="11"/>
        <v>1.7125987730061354E-2</v>
      </c>
    </row>
    <row r="20" spans="1:28" s="73" customFormat="1" ht="15.75" x14ac:dyDescent="0.25">
      <c r="A20" s="61">
        <v>5</v>
      </c>
      <c r="B20" s="52" t="s">
        <v>60</v>
      </c>
      <c r="C20" s="53" t="s">
        <v>61</v>
      </c>
      <c r="D20" s="74">
        <v>4</v>
      </c>
      <c r="E20" s="74">
        <v>1</v>
      </c>
      <c r="F20" s="54">
        <v>12217.6</v>
      </c>
      <c r="G20" s="54">
        <v>8784.9</v>
      </c>
      <c r="H20" s="54">
        <v>2526.6</v>
      </c>
      <c r="I20" s="54">
        <v>8784.9</v>
      </c>
      <c r="J20" s="75">
        <v>429.6</v>
      </c>
      <c r="K20" s="86">
        <v>0</v>
      </c>
      <c r="L20" s="64">
        <v>337</v>
      </c>
      <c r="M20" s="65">
        <v>1.5990109199999998</v>
      </c>
      <c r="N20" s="65">
        <v>1.5990109199999998</v>
      </c>
      <c r="O20" s="65">
        <v>29.552999999999997</v>
      </c>
      <c r="P20" s="65">
        <v>29.552999999999997</v>
      </c>
      <c r="Q20" s="66">
        <v>8.9619</v>
      </c>
      <c r="R20" s="66">
        <v>8.9619</v>
      </c>
      <c r="S20" s="65">
        <v>7.2458619999999998</v>
      </c>
      <c r="T20" s="65">
        <v>7.2458619999999998</v>
      </c>
      <c r="U20" s="67">
        <f>M21/$G20*1000</f>
        <v>6.0546209973932549E-2</v>
      </c>
      <c r="V20" s="68">
        <f t="shared" si="5"/>
        <v>0.18201811289826861</v>
      </c>
      <c r="W20" s="69">
        <f t="shared" si="6"/>
        <v>11.696746616005699</v>
      </c>
      <c r="X20" s="70">
        <f t="shared" si="7"/>
        <v>11.696746616005699</v>
      </c>
      <c r="Y20" s="71">
        <f t="shared" si="8"/>
        <v>2.6593175074183975E-2</v>
      </c>
      <c r="Z20" s="71">
        <f t="shared" si="9"/>
        <v>2.6593175074183975E-2</v>
      </c>
      <c r="AA20" s="72">
        <f t="shared" si="10"/>
        <v>2.150107418397626E-2</v>
      </c>
      <c r="AB20" s="71">
        <f t="shared" si="11"/>
        <v>2.150107418397626E-2</v>
      </c>
    </row>
    <row r="21" spans="1:28" s="73" customFormat="1" ht="15.75" x14ac:dyDescent="0.25">
      <c r="A21" s="61">
        <v>6</v>
      </c>
      <c r="B21" s="52" t="s">
        <v>60</v>
      </c>
      <c r="C21" s="53" t="s">
        <v>61</v>
      </c>
      <c r="D21" s="74">
        <v>4</v>
      </c>
      <c r="E21" s="74">
        <v>2</v>
      </c>
      <c r="F21" s="54">
        <v>2599.1999999999998</v>
      </c>
      <c r="G21" s="54">
        <v>2590.6999999999998</v>
      </c>
      <c r="H21" s="54">
        <v>540.29999999999995</v>
      </c>
      <c r="I21" s="54">
        <v>2590.6999999999998</v>
      </c>
      <c r="J21" s="75">
        <v>500</v>
      </c>
      <c r="K21" s="86">
        <v>0</v>
      </c>
      <c r="L21" s="64">
        <v>112</v>
      </c>
      <c r="M21" s="65">
        <v>0.53189240000000004</v>
      </c>
      <c r="N21" s="65">
        <v>0.53189240000000004</v>
      </c>
      <c r="O21" s="65">
        <v>6.7399999999999993</v>
      </c>
      <c r="P21" s="65">
        <v>6.7399999999999993</v>
      </c>
      <c r="Q21" s="66">
        <v>3.2553000000000001</v>
      </c>
      <c r="R21" s="66">
        <v>3.2553000000000001</v>
      </c>
      <c r="S21" s="65">
        <v>2.2278160000000002</v>
      </c>
      <c r="T21" s="65">
        <v>2.2278160000000002</v>
      </c>
      <c r="U21" s="67">
        <f>M22/$G21*1000</f>
        <v>0.23677613000347394</v>
      </c>
      <c r="V21" s="68">
        <f t="shared" si="5"/>
        <v>0.20530837225460302</v>
      </c>
      <c r="W21" s="69">
        <f t="shared" si="6"/>
        <v>12.474551175272996</v>
      </c>
      <c r="X21" s="70">
        <f t="shared" si="7"/>
        <v>12.474551175272996</v>
      </c>
      <c r="Y21" s="71">
        <f t="shared" si="8"/>
        <v>2.9065178571428572E-2</v>
      </c>
      <c r="Z21" s="71">
        <f t="shared" si="9"/>
        <v>2.9065178571428572E-2</v>
      </c>
      <c r="AA21" s="72">
        <f t="shared" si="10"/>
        <v>1.9891214285714286E-2</v>
      </c>
      <c r="AB21" s="71">
        <f t="shared" si="11"/>
        <v>1.9891214285714286E-2</v>
      </c>
    </row>
    <row r="22" spans="1:28" s="73" customFormat="1" ht="15.75" x14ac:dyDescent="0.25">
      <c r="A22" s="61"/>
      <c r="B22" s="52" t="s">
        <v>60</v>
      </c>
      <c r="C22" s="53" t="s">
        <v>61</v>
      </c>
      <c r="D22" s="74">
        <v>5</v>
      </c>
      <c r="E22" s="74">
        <v>2</v>
      </c>
      <c r="F22" s="54">
        <v>4498.7</v>
      </c>
      <c r="G22" s="54">
        <v>4476.8999999999996</v>
      </c>
      <c r="H22" s="54">
        <v>1545.8</v>
      </c>
      <c r="I22" s="54">
        <v>4476.8999999999996</v>
      </c>
      <c r="J22" s="75">
        <v>972.5</v>
      </c>
      <c r="K22" s="86">
        <v>0</v>
      </c>
      <c r="L22" s="64">
        <v>229</v>
      </c>
      <c r="M22" s="65">
        <v>0.61341591999999989</v>
      </c>
      <c r="N22" s="65">
        <v>0.61341591999999989</v>
      </c>
      <c r="O22" s="65">
        <v>6.2860000000000005</v>
      </c>
      <c r="P22" s="65">
        <v>6.2860000000000005</v>
      </c>
      <c r="Q22" s="66">
        <v>5.2309999999999999</v>
      </c>
      <c r="R22" s="66">
        <v>5.2309999999999999</v>
      </c>
      <c r="S22" s="65">
        <v>4.8485769999999997</v>
      </c>
      <c r="T22" s="65">
        <v>4.8485769999999997</v>
      </c>
      <c r="U22" s="67"/>
      <c r="V22" s="68"/>
      <c r="W22" s="69"/>
      <c r="X22" s="70"/>
      <c r="Y22" s="71"/>
      <c r="Z22" s="71"/>
      <c r="AA22" s="72"/>
      <c r="AB22" s="71"/>
    </row>
    <row r="23" spans="1:28" s="73" customFormat="1" ht="15.75" x14ac:dyDescent="0.25">
      <c r="A23" s="61">
        <v>2</v>
      </c>
      <c r="B23" s="52" t="s">
        <v>60</v>
      </c>
      <c r="C23" s="53" t="s">
        <v>61</v>
      </c>
      <c r="D23" s="74">
        <v>5</v>
      </c>
      <c r="E23" s="74">
        <v>3</v>
      </c>
      <c r="F23" s="54">
        <v>4476.1000000000004</v>
      </c>
      <c r="G23" s="54">
        <v>4423</v>
      </c>
      <c r="H23" s="54">
        <v>1537.8</v>
      </c>
      <c r="I23" s="54">
        <v>4423</v>
      </c>
      <c r="J23" s="75">
        <v>592.9</v>
      </c>
      <c r="K23" s="86">
        <v>0</v>
      </c>
      <c r="L23" s="64">
        <v>221</v>
      </c>
      <c r="M23" s="65">
        <v>0.58602880000000002</v>
      </c>
      <c r="N23" s="65">
        <v>0.58602880000000002</v>
      </c>
      <c r="O23" s="65">
        <v>5.927999999999999</v>
      </c>
      <c r="P23" s="65">
        <v>5.927999999999999</v>
      </c>
      <c r="Q23" s="66">
        <v>5.0583000000000009</v>
      </c>
      <c r="R23" s="66">
        <v>5.0583000000000009</v>
      </c>
      <c r="S23" s="65">
        <v>4.5430669999999997</v>
      </c>
      <c r="T23" s="65">
        <v>4.5430669999999997</v>
      </c>
      <c r="U23" s="67">
        <f>M24/$G23*1000</f>
        <v>0.14426392945964278</v>
      </c>
      <c r="V23" s="68">
        <f t="shared" ref="V23:V27" si="12">N23/$G23*1000</f>
        <v>0.13249577210038435</v>
      </c>
      <c r="W23" s="69">
        <f t="shared" ref="W23:W27" si="13">O23/$H23*1000</f>
        <v>3.8548575887631675</v>
      </c>
      <c r="X23" s="70">
        <f t="shared" ref="X23:X27" si="14">P23/$H23*1000</f>
        <v>3.8548575887631675</v>
      </c>
      <c r="Y23" s="71">
        <f t="shared" ref="Y23:Y27" si="15">Q23/$L23</f>
        <v>2.288823529411765E-2</v>
      </c>
      <c r="Z23" s="71">
        <f t="shared" ref="Z23:Z27" si="16">R23/$L23</f>
        <v>2.288823529411765E-2</v>
      </c>
      <c r="AA23" s="72">
        <f t="shared" ref="AA23:AA27" si="17">S23/$L23</f>
        <v>2.0556864253393665E-2</v>
      </c>
      <c r="AB23" s="71">
        <f t="shared" ref="AB23:AB27" si="18">T23/$L23</f>
        <v>2.0556864253393665E-2</v>
      </c>
    </row>
    <row r="24" spans="1:28" s="73" customFormat="1" ht="15.75" x14ac:dyDescent="0.25">
      <c r="A24" s="61">
        <v>3</v>
      </c>
      <c r="B24" s="52" t="s">
        <v>60</v>
      </c>
      <c r="C24" s="53" t="s">
        <v>61</v>
      </c>
      <c r="D24" s="74">
        <v>5</v>
      </c>
      <c r="E24" s="74">
        <v>4</v>
      </c>
      <c r="F24" s="54">
        <v>4509.2</v>
      </c>
      <c r="G24" s="54">
        <v>4498.7</v>
      </c>
      <c r="H24" s="54">
        <v>1532.8</v>
      </c>
      <c r="I24" s="54">
        <v>4498.7</v>
      </c>
      <c r="J24" s="75">
        <v>364.2</v>
      </c>
      <c r="K24" s="60">
        <v>0</v>
      </c>
      <c r="L24" s="64">
        <v>222</v>
      </c>
      <c r="M24" s="65">
        <v>0.6380793600000001</v>
      </c>
      <c r="N24" s="65">
        <v>0.6380793600000001</v>
      </c>
      <c r="O24" s="65">
        <v>9.7000000000000011</v>
      </c>
      <c r="P24" s="65">
        <v>9.7000000000000011</v>
      </c>
      <c r="Q24" s="66">
        <v>4.9487000000000005</v>
      </c>
      <c r="R24" s="66">
        <v>4.9487000000000005</v>
      </c>
      <c r="S24" s="65">
        <v>4.526762999999999</v>
      </c>
      <c r="T24" s="65">
        <v>4.526762999999999</v>
      </c>
      <c r="U24" s="67">
        <f>M25/$G24*1000</f>
        <v>0.13320631960344098</v>
      </c>
      <c r="V24" s="68">
        <f t="shared" si="12"/>
        <v>0.14183638828995046</v>
      </c>
      <c r="W24" s="69">
        <f t="shared" si="13"/>
        <v>6.328288100208769</v>
      </c>
      <c r="X24" s="70">
        <f t="shared" si="14"/>
        <v>6.328288100208769</v>
      </c>
      <c r="Y24" s="71">
        <f t="shared" si="15"/>
        <v>2.2291441441441445E-2</v>
      </c>
      <c r="Z24" s="71">
        <f t="shared" si="16"/>
        <v>2.2291441441441445E-2</v>
      </c>
      <c r="AA24" s="72">
        <f t="shared" si="17"/>
        <v>2.0390824324324319E-2</v>
      </c>
      <c r="AB24" s="71">
        <f t="shared" si="18"/>
        <v>2.0390824324324319E-2</v>
      </c>
    </row>
    <row r="25" spans="1:28" s="73" customFormat="1" ht="15.75" x14ac:dyDescent="0.25">
      <c r="A25" s="61">
        <v>4</v>
      </c>
      <c r="B25" s="52" t="s">
        <v>60</v>
      </c>
      <c r="C25" s="53" t="s">
        <v>61</v>
      </c>
      <c r="D25" s="74">
        <v>5</v>
      </c>
      <c r="E25" s="74">
        <v>5</v>
      </c>
      <c r="F25" s="54">
        <v>4458.5</v>
      </c>
      <c r="G25" s="54">
        <v>4458.5</v>
      </c>
      <c r="H25" s="54">
        <v>1513.4</v>
      </c>
      <c r="I25" s="54">
        <v>4458.5</v>
      </c>
      <c r="J25" s="75">
        <v>7</v>
      </c>
      <c r="K25" s="89">
        <v>0</v>
      </c>
      <c r="L25" s="64">
        <v>202</v>
      </c>
      <c r="M25" s="65">
        <v>0.5992552699999999</v>
      </c>
      <c r="N25" s="65">
        <v>0.5992552699999999</v>
      </c>
      <c r="O25" s="65">
        <v>12.312000000000001</v>
      </c>
      <c r="P25" s="65">
        <v>12.312000000000001</v>
      </c>
      <c r="Q25" s="66">
        <v>4.6352000000000002</v>
      </c>
      <c r="R25" s="66">
        <v>4.6352000000000002</v>
      </c>
      <c r="S25" s="65">
        <v>3.1765959999999995</v>
      </c>
      <c r="T25" s="65">
        <v>3.1765959999999995</v>
      </c>
      <c r="U25" s="67">
        <f>M26/$G25*1000</f>
        <v>0.23305437927554104</v>
      </c>
      <c r="V25" s="68">
        <f t="shared" si="12"/>
        <v>0.13440737243467532</v>
      </c>
      <c r="W25" s="69">
        <f t="shared" si="13"/>
        <v>8.1353244350469147</v>
      </c>
      <c r="X25" s="70">
        <f t="shared" si="14"/>
        <v>8.1353244350469147</v>
      </c>
      <c r="Y25" s="71">
        <f t="shared" si="15"/>
        <v>2.2946534653465349E-2</v>
      </c>
      <c r="Z25" s="71">
        <f t="shared" si="16"/>
        <v>2.2946534653465349E-2</v>
      </c>
      <c r="AA25" s="72">
        <f t="shared" si="17"/>
        <v>1.5725722772277226E-2</v>
      </c>
      <c r="AB25" s="71">
        <f t="shared" si="18"/>
        <v>1.5725722772277226E-2</v>
      </c>
    </row>
    <row r="26" spans="1:28" s="73" customFormat="1" ht="15.75" x14ac:dyDescent="0.25">
      <c r="A26" s="61">
        <v>5</v>
      </c>
      <c r="B26" s="52" t="s">
        <v>60</v>
      </c>
      <c r="C26" s="53" t="s">
        <v>61</v>
      </c>
      <c r="D26" s="74">
        <v>6</v>
      </c>
      <c r="E26" s="74">
        <v>1</v>
      </c>
      <c r="F26" s="54">
        <v>7108.5</v>
      </c>
      <c r="G26" s="54">
        <v>7101.6</v>
      </c>
      <c r="H26" s="54">
        <v>1682</v>
      </c>
      <c r="I26" s="54">
        <v>7101.6</v>
      </c>
      <c r="J26" s="76">
        <v>3249</v>
      </c>
      <c r="K26" s="89">
        <v>0</v>
      </c>
      <c r="L26" s="64">
        <v>332</v>
      </c>
      <c r="M26" s="65">
        <v>1.0390729499999998</v>
      </c>
      <c r="N26" s="65">
        <v>1.0390729499999998</v>
      </c>
      <c r="O26" s="65">
        <v>14.310999999999996</v>
      </c>
      <c r="P26" s="65">
        <v>14.310999999999996</v>
      </c>
      <c r="Q26" s="66">
        <v>7.6549000000000005</v>
      </c>
      <c r="R26" s="66">
        <v>7.6549000000000005</v>
      </c>
      <c r="S26" s="65">
        <v>6.1023639999999988</v>
      </c>
      <c r="T26" s="65">
        <v>6.1023639999999988</v>
      </c>
      <c r="U26" s="67">
        <f>M27/$G26*1000</f>
        <v>0.1511600751943224</v>
      </c>
      <c r="V26" s="68">
        <f t="shared" si="12"/>
        <v>0.14631533034809055</v>
      </c>
      <c r="W26" s="69">
        <f t="shared" si="13"/>
        <v>8.5083234244946482</v>
      </c>
      <c r="X26" s="70">
        <f t="shared" si="14"/>
        <v>8.5083234244946482</v>
      </c>
      <c r="Y26" s="71">
        <f t="shared" si="15"/>
        <v>2.3056927710843375E-2</v>
      </c>
      <c r="Z26" s="71">
        <f t="shared" si="16"/>
        <v>2.3056927710843375E-2</v>
      </c>
      <c r="AA26" s="72">
        <f t="shared" si="17"/>
        <v>1.8380614457831321E-2</v>
      </c>
      <c r="AB26" s="71">
        <f t="shared" si="18"/>
        <v>1.8380614457831321E-2</v>
      </c>
    </row>
    <row r="27" spans="1:28" s="73" customFormat="1" ht="15.75" x14ac:dyDescent="0.25">
      <c r="A27" s="61">
        <v>6</v>
      </c>
      <c r="B27" s="52" t="s">
        <v>60</v>
      </c>
      <c r="C27" s="53" t="s">
        <v>61</v>
      </c>
      <c r="D27" s="62">
        <v>6</v>
      </c>
      <c r="E27" s="62">
        <v>4</v>
      </c>
      <c r="F27" s="54">
        <v>7023</v>
      </c>
      <c r="G27" s="54">
        <v>7023</v>
      </c>
      <c r="H27" s="54">
        <v>2565</v>
      </c>
      <c r="I27" s="54">
        <v>7023</v>
      </c>
      <c r="J27" s="75">
        <v>7394.2</v>
      </c>
      <c r="K27" s="89">
        <v>0</v>
      </c>
      <c r="L27" s="64">
        <v>301</v>
      </c>
      <c r="M27" s="65">
        <v>1.07347839</v>
      </c>
      <c r="N27" s="65">
        <v>1.07347839</v>
      </c>
      <c r="O27" s="65">
        <v>6.4359999999999999</v>
      </c>
      <c r="P27" s="65">
        <v>6.4359999999999999</v>
      </c>
      <c r="Q27" s="66">
        <v>3.0985999999999998</v>
      </c>
      <c r="R27" s="66">
        <v>3.0985999999999998</v>
      </c>
      <c r="S27" s="65">
        <v>6.1222470000000007</v>
      </c>
      <c r="T27" s="65">
        <v>6.1222470000000007</v>
      </c>
      <c r="U27" s="67">
        <f>M28/$G27*1000</f>
        <v>0.18037434714509473</v>
      </c>
      <c r="V27" s="68">
        <f t="shared" si="12"/>
        <v>0.15285182827851346</v>
      </c>
      <c r="W27" s="69">
        <f t="shared" si="13"/>
        <v>2.50916179337232</v>
      </c>
      <c r="X27" s="70">
        <f t="shared" si="14"/>
        <v>2.50916179337232</v>
      </c>
      <c r="Y27" s="71">
        <f t="shared" si="15"/>
        <v>1.0294352159468438E-2</v>
      </c>
      <c r="Z27" s="71">
        <f t="shared" si="16"/>
        <v>1.0294352159468438E-2</v>
      </c>
      <c r="AA27" s="72">
        <f t="shared" si="17"/>
        <v>2.0339691029900336E-2</v>
      </c>
      <c r="AB27" s="71">
        <f t="shared" si="18"/>
        <v>2.0339691029900336E-2</v>
      </c>
    </row>
    <row r="28" spans="1:28" s="73" customFormat="1" ht="15.75" x14ac:dyDescent="0.25">
      <c r="A28" s="61"/>
      <c r="B28" s="52" t="s">
        <v>60</v>
      </c>
      <c r="C28" s="53" t="s">
        <v>61</v>
      </c>
      <c r="D28" s="74">
        <v>8</v>
      </c>
      <c r="E28" s="74">
        <v>1</v>
      </c>
      <c r="F28" s="54">
        <v>6716.6</v>
      </c>
      <c r="G28" s="54">
        <v>6021.5</v>
      </c>
      <c r="H28" s="54">
        <v>675.5</v>
      </c>
      <c r="I28" s="54">
        <v>6021.5</v>
      </c>
      <c r="J28" s="75">
        <v>3532.7</v>
      </c>
      <c r="K28" s="86">
        <v>0</v>
      </c>
      <c r="L28" s="64">
        <v>259</v>
      </c>
      <c r="M28" s="65">
        <v>1.2667690400000002</v>
      </c>
      <c r="N28" s="65">
        <v>1.2667690400000002</v>
      </c>
      <c r="O28" s="65">
        <v>8.8349999999999991</v>
      </c>
      <c r="P28" s="65">
        <v>8.8349999999999991</v>
      </c>
      <c r="Q28" s="66">
        <v>6.0286000000000008</v>
      </c>
      <c r="R28" s="66">
        <v>6.0286000000000008</v>
      </c>
      <c r="S28" s="65">
        <v>4.696809</v>
      </c>
      <c r="T28" s="65">
        <v>4.696809</v>
      </c>
      <c r="U28" s="67"/>
      <c r="V28" s="68"/>
      <c r="W28" s="69"/>
      <c r="X28" s="70"/>
      <c r="Y28" s="71"/>
      <c r="Z28" s="71"/>
      <c r="AA28" s="72"/>
      <c r="AB28" s="71"/>
    </row>
    <row r="29" spans="1:28" s="73" customFormat="1" ht="15.75" x14ac:dyDescent="0.25">
      <c r="A29" s="61">
        <v>2</v>
      </c>
      <c r="B29" s="52" t="s">
        <v>60</v>
      </c>
      <c r="C29" s="53" t="s">
        <v>61</v>
      </c>
      <c r="D29" s="74">
        <v>9</v>
      </c>
      <c r="E29" s="74">
        <v>2</v>
      </c>
      <c r="F29" s="55">
        <v>4507.1000000000004</v>
      </c>
      <c r="G29" s="55">
        <v>4488.8</v>
      </c>
      <c r="H29" s="55">
        <v>1537.9</v>
      </c>
      <c r="I29" s="55">
        <v>4488.8</v>
      </c>
      <c r="J29" s="75">
        <v>8.5</v>
      </c>
      <c r="K29" s="90">
        <v>0</v>
      </c>
      <c r="L29" s="77">
        <v>206</v>
      </c>
      <c r="M29" s="65">
        <v>0.7359245499999999</v>
      </c>
      <c r="N29" s="65">
        <v>0.7359245499999999</v>
      </c>
      <c r="O29" s="65">
        <v>7.8470000000000004</v>
      </c>
      <c r="P29" s="65">
        <v>7.8470000000000004</v>
      </c>
      <c r="Q29" s="66">
        <v>4.8673999999999999</v>
      </c>
      <c r="R29" s="66">
        <v>4.8673999999999999</v>
      </c>
      <c r="S29" s="65">
        <v>3.757900999999999</v>
      </c>
      <c r="T29" s="65">
        <v>3.757900999999999</v>
      </c>
      <c r="U29" s="67">
        <f>M30/$G29*1000</f>
        <v>0.15431015638923543</v>
      </c>
      <c r="V29" s="68">
        <f t="shared" ref="V29:V33" si="19">N29/$G29*1000</f>
        <v>0.16394683434325427</v>
      </c>
      <c r="W29" s="69">
        <f t="shared" ref="W29:W33" si="20">O29/$H29*1000</f>
        <v>5.1024123805188895</v>
      </c>
      <c r="X29" s="70">
        <f t="shared" ref="X29:X33" si="21">P29/$H29*1000</f>
        <v>5.1024123805188895</v>
      </c>
      <c r="Y29" s="71">
        <f t="shared" ref="Y29:Y33" si="22">Q29/$L29</f>
        <v>2.3628155339805824E-2</v>
      </c>
      <c r="Z29" s="71">
        <f t="shared" ref="Z29:Z33" si="23">R29/$L29</f>
        <v>2.3628155339805824E-2</v>
      </c>
      <c r="AA29" s="72">
        <f t="shared" ref="AA29:AA33" si="24">S29/$L29</f>
        <v>1.8242237864077665E-2</v>
      </c>
      <c r="AB29" s="71">
        <f t="shared" ref="AB29:AB33" si="25">T29/$L29</f>
        <v>1.8242237864077665E-2</v>
      </c>
    </row>
    <row r="30" spans="1:28" s="73" customFormat="1" ht="15.75" x14ac:dyDescent="0.25">
      <c r="A30" s="61">
        <v>3</v>
      </c>
      <c r="B30" s="52" t="s">
        <v>60</v>
      </c>
      <c r="C30" s="53" t="s">
        <v>61</v>
      </c>
      <c r="D30" s="74">
        <v>9</v>
      </c>
      <c r="E30" s="74">
        <v>3</v>
      </c>
      <c r="F30" s="55">
        <v>4483.3999999999996</v>
      </c>
      <c r="G30" s="55">
        <v>4465.3999999999996</v>
      </c>
      <c r="H30" s="55">
        <v>1538.7</v>
      </c>
      <c r="I30" s="55">
        <v>4465.3999999999996</v>
      </c>
      <c r="J30" s="75">
        <v>21.8</v>
      </c>
      <c r="K30" s="60">
        <v>0</v>
      </c>
      <c r="L30" s="77">
        <v>218</v>
      </c>
      <c r="M30" s="65">
        <v>0.69266742999999997</v>
      </c>
      <c r="N30" s="65">
        <v>0.69266742999999997</v>
      </c>
      <c r="O30" s="65">
        <v>13.132000000000001</v>
      </c>
      <c r="P30" s="65">
        <v>13.132000000000001</v>
      </c>
      <c r="Q30" s="66">
        <v>4.3213999999999997</v>
      </c>
      <c r="R30" s="66">
        <v>4.3213999999999997</v>
      </c>
      <c r="S30" s="65">
        <v>3.5933970000000004</v>
      </c>
      <c r="T30" s="65">
        <v>3.5933970000000004</v>
      </c>
      <c r="U30" s="67">
        <f>M31/$G30*1000</f>
        <v>0.126457376718771</v>
      </c>
      <c r="V30" s="68">
        <f t="shared" si="19"/>
        <v>0.15511878667084697</v>
      </c>
      <c r="W30" s="69">
        <f t="shared" si="20"/>
        <v>8.5344771560408148</v>
      </c>
      <c r="X30" s="70">
        <f t="shared" si="21"/>
        <v>8.5344771560408148</v>
      </c>
      <c r="Y30" s="71">
        <f t="shared" si="22"/>
        <v>1.9822935779816513E-2</v>
      </c>
      <c r="Z30" s="71">
        <f t="shared" si="23"/>
        <v>1.9822935779816513E-2</v>
      </c>
      <c r="AA30" s="72">
        <f t="shared" si="24"/>
        <v>1.648347247706422E-2</v>
      </c>
      <c r="AB30" s="71">
        <f t="shared" si="25"/>
        <v>1.648347247706422E-2</v>
      </c>
    </row>
    <row r="31" spans="1:28" s="73" customFormat="1" ht="15.75" x14ac:dyDescent="0.25">
      <c r="A31" s="61">
        <v>4</v>
      </c>
      <c r="B31" s="52" t="s">
        <v>60</v>
      </c>
      <c r="C31" s="53" t="s">
        <v>61</v>
      </c>
      <c r="D31" s="74">
        <v>9</v>
      </c>
      <c r="E31" s="74">
        <v>4</v>
      </c>
      <c r="F31" s="55">
        <v>4486</v>
      </c>
      <c r="G31" s="55">
        <v>4471.2</v>
      </c>
      <c r="H31" s="55">
        <v>1538.3</v>
      </c>
      <c r="I31" s="55">
        <v>4471.2</v>
      </c>
      <c r="J31" s="75">
        <v>325.60000000000002</v>
      </c>
      <c r="K31" s="89">
        <v>0</v>
      </c>
      <c r="L31" s="77">
        <v>205</v>
      </c>
      <c r="M31" s="65">
        <v>0.56468276999999989</v>
      </c>
      <c r="N31" s="65">
        <v>0.56468276999999989</v>
      </c>
      <c r="O31" s="65">
        <v>17.771000000000001</v>
      </c>
      <c r="P31" s="65">
        <v>17.771000000000001</v>
      </c>
      <c r="Q31" s="66">
        <v>4.6576000000000004</v>
      </c>
      <c r="R31" s="66">
        <v>4.6576000000000004</v>
      </c>
      <c r="S31" s="65">
        <v>3.9273449999999999</v>
      </c>
      <c r="T31" s="65">
        <v>3.9273449999999999</v>
      </c>
      <c r="U31" s="67">
        <f>M32/$G31*1000</f>
        <v>0.13433219493648238</v>
      </c>
      <c r="V31" s="68">
        <f t="shared" si="19"/>
        <v>0.1262933373590982</v>
      </c>
      <c r="W31" s="69">
        <f t="shared" si="20"/>
        <v>11.552362998114802</v>
      </c>
      <c r="X31" s="70">
        <f t="shared" si="21"/>
        <v>11.552362998114802</v>
      </c>
      <c r="Y31" s="71">
        <f t="shared" si="22"/>
        <v>2.2720000000000001E-2</v>
      </c>
      <c r="Z31" s="71">
        <f t="shared" si="23"/>
        <v>2.2720000000000001E-2</v>
      </c>
      <c r="AA31" s="72">
        <f t="shared" si="24"/>
        <v>1.9157780487804879E-2</v>
      </c>
      <c r="AB31" s="71">
        <f t="shared" si="25"/>
        <v>1.9157780487804879E-2</v>
      </c>
    </row>
    <row r="32" spans="1:28" s="73" customFormat="1" ht="15.75" x14ac:dyDescent="0.25">
      <c r="A32" s="61">
        <v>5</v>
      </c>
      <c r="B32" s="52" t="s">
        <v>60</v>
      </c>
      <c r="C32" s="53" t="s">
        <v>61</v>
      </c>
      <c r="D32" s="74">
        <v>9</v>
      </c>
      <c r="E32" s="74">
        <v>5</v>
      </c>
      <c r="F32" s="55">
        <v>4441.5</v>
      </c>
      <c r="G32" s="55">
        <v>4441.5</v>
      </c>
      <c r="H32" s="55">
        <v>1514.5</v>
      </c>
      <c r="I32" s="55">
        <v>4441.5</v>
      </c>
      <c r="J32" s="75">
        <v>875.3</v>
      </c>
      <c r="K32" s="89">
        <v>0</v>
      </c>
      <c r="L32" s="77">
        <v>192</v>
      </c>
      <c r="M32" s="65">
        <v>0.60062610999999999</v>
      </c>
      <c r="N32" s="65">
        <v>0.60062610999999999</v>
      </c>
      <c r="O32" s="65">
        <v>9.0579999999999998</v>
      </c>
      <c r="P32" s="65">
        <v>9.0579999999999998</v>
      </c>
      <c r="Q32" s="66">
        <v>3.5769000000000002</v>
      </c>
      <c r="R32" s="66">
        <v>3.5769000000000002</v>
      </c>
      <c r="S32" s="65">
        <v>4.2665369999999996</v>
      </c>
      <c r="T32" s="65">
        <v>4.2665369999999996</v>
      </c>
      <c r="U32" s="67">
        <f>M33/$G32*1000</f>
        <v>0.14116956658786445</v>
      </c>
      <c r="V32" s="68">
        <f t="shared" si="19"/>
        <v>0.13523046493301813</v>
      </c>
      <c r="W32" s="69">
        <f t="shared" si="20"/>
        <v>5.9808517662594909</v>
      </c>
      <c r="X32" s="70">
        <f t="shared" si="21"/>
        <v>5.9808517662594909</v>
      </c>
      <c r="Y32" s="71">
        <f t="shared" si="22"/>
        <v>1.8629687500000002E-2</v>
      </c>
      <c r="Z32" s="71">
        <f t="shared" si="23"/>
        <v>1.8629687500000002E-2</v>
      </c>
      <c r="AA32" s="72">
        <f t="shared" si="24"/>
        <v>2.2221546874999998E-2</v>
      </c>
      <c r="AB32" s="71">
        <f t="shared" si="25"/>
        <v>2.2221546874999998E-2</v>
      </c>
    </row>
    <row r="33" spans="1:28" s="73" customFormat="1" ht="15.75" x14ac:dyDescent="0.25">
      <c r="A33" s="61">
        <v>6</v>
      </c>
      <c r="B33" s="52" t="s">
        <v>60</v>
      </c>
      <c r="C33" s="53" t="s">
        <v>61</v>
      </c>
      <c r="D33" s="74">
        <v>9</v>
      </c>
      <c r="E33" s="74">
        <v>6</v>
      </c>
      <c r="F33" s="55">
        <v>5334.8</v>
      </c>
      <c r="G33" s="55">
        <v>5334.8</v>
      </c>
      <c r="H33" s="55">
        <v>726.6</v>
      </c>
      <c r="I33" s="55">
        <v>5334.8</v>
      </c>
      <c r="J33" s="76">
        <v>53.1</v>
      </c>
      <c r="K33" s="89">
        <v>0</v>
      </c>
      <c r="L33" s="77">
        <v>71</v>
      </c>
      <c r="M33" s="65">
        <v>0.62700462999999995</v>
      </c>
      <c r="N33" s="65">
        <v>0.62700462999999995</v>
      </c>
      <c r="O33" s="65">
        <v>6.7359999999999989</v>
      </c>
      <c r="P33" s="65">
        <v>6.7359999999999989</v>
      </c>
      <c r="Q33" s="66">
        <v>6.109</v>
      </c>
      <c r="R33" s="66">
        <v>6.109</v>
      </c>
      <c r="S33" s="65">
        <v>4.4748909999999995</v>
      </c>
      <c r="T33" s="65">
        <v>4.4748909999999995</v>
      </c>
      <c r="U33" s="67">
        <f>M34/$G33*1000</f>
        <v>0.21984424720701809</v>
      </c>
      <c r="V33" s="68">
        <f t="shared" si="19"/>
        <v>0.11753104708705105</v>
      </c>
      <c r="W33" s="69">
        <f t="shared" si="20"/>
        <v>9.2705752821359741</v>
      </c>
      <c r="X33" s="70">
        <f t="shared" si="21"/>
        <v>9.2705752821359741</v>
      </c>
      <c r="Y33" s="71">
        <f t="shared" si="22"/>
        <v>8.6042253521126766E-2</v>
      </c>
      <c r="Z33" s="71">
        <f t="shared" si="23"/>
        <v>8.6042253521126766E-2</v>
      </c>
      <c r="AA33" s="72">
        <f t="shared" si="24"/>
        <v>6.3026633802816895E-2</v>
      </c>
      <c r="AB33" s="71">
        <f t="shared" si="25"/>
        <v>6.3026633802816895E-2</v>
      </c>
    </row>
    <row r="34" spans="1:28" s="73" customFormat="1" ht="15.75" x14ac:dyDescent="0.25">
      <c r="A34" s="61"/>
      <c r="B34" s="52" t="s">
        <v>60</v>
      </c>
      <c r="C34" s="53" t="s">
        <v>61</v>
      </c>
      <c r="D34" s="74">
        <v>10</v>
      </c>
      <c r="E34" s="74">
        <v>1</v>
      </c>
      <c r="F34" s="55">
        <v>7111.4</v>
      </c>
      <c r="G34" s="55">
        <v>6968.9</v>
      </c>
      <c r="H34" s="55">
        <v>1676</v>
      </c>
      <c r="I34" s="55">
        <v>6968.9</v>
      </c>
      <c r="J34" s="75">
        <v>10.5</v>
      </c>
      <c r="K34" s="89">
        <v>0</v>
      </c>
      <c r="L34" s="77">
        <v>273</v>
      </c>
      <c r="M34" s="65">
        <v>1.1728250900000001</v>
      </c>
      <c r="N34" s="65">
        <v>1.1728250900000001</v>
      </c>
      <c r="O34" s="65">
        <v>26.026599999999995</v>
      </c>
      <c r="P34" s="65">
        <v>26.026599999999995</v>
      </c>
      <c r="Q34" s="66">
        <v>8.7622999999999998</v>
      </c>
      <c r="R34" s="66">
        <v>8.7622999999999998</v>
      </c>
      <c r="S34" s="65">
        <v>7.3703899999999996</v>
      </c>
      <c r="T34" s="65">
        <v>7.3703899999999996</v>
      </c>
      <c r="U34" s="67"/>
      <c r="V34" s="68"/>
      <c r="W34" s="69"/>
      <c r="X34" s="70"/>
      <c r="Y34" s="71"/>
      <c r="Z34" s="71"/>
      <c r="AA34" s="72"/>
      <c r="AB34" s="71"/>
    </row>
    <row r="35" spans="1:28" s="73" customFormat="1" ht="15.75" x14ac:dyDescent="0.25">
      <c r="A35" s="61">
        <v>2</v>
      </c>
      <c r="B35" s="52" t="s">
        <v>60</v>
      </c>
      <c r="C35" s="53" t="s">
        <v>61</v>
      </c>
      <c r="D35" s="74">
        <v>11</v>
      </c>
      <c r="E35" s="78"/>
      <c r="F35" s="55">
        <v>16396.5</v>
      </c>
      <c r="G35" s="55">
        <v>12754.3</v>
      </c>
      <c r="H35" s="55">
        <v>3559.5</v>
      </c>
      <c r="I35" s="55">
        <v>12754.3</v>
      </c>
      <c r="J35" s="75">
        <v>0</v>
      </c>
      <c r="K35" s="89">
        <v>0</v>
      </c>
      <c r="L35" s="77">
        <v>565</v>
      </c>
      <c r="M35" s="65">
        <v>2.1778961899999998</v>
      </c>
      <c r="N35" s="65">
        <v>2.1778961899999998</v>
      </c>
      <c r="O35" s="65">
        <v>34.823</v>
      </c>
      <c r="P35" s="65">
        <v>34.823</v>
      </c>
      <c r="Q35" s="66">
        <v>11.476100000000001</v>
      </c>
      <c r="R35" s="66">
        <v>11.476100000000001</v>
      </c>
      <c r="S35" s="65">
        <v>10.008298999999999</v>
      </c>
      <c r="T35" s="65">
        <v>10.008298999999999</v>
      </c>
      <c r="U35" s="67">
        <f>M36/$G35*1000</f>
        <v>6.8501597892475494E-2</v>
      </c>
      <c r="V35" s="68">
        <f t="shared" ref="V35:V39" si="26">N35/$G35*1000</f>
        <v>0.17075779854637257</v>
      </c>
      <c r="W35" s="69">
        <f t="shared" ref="W35:W39" si="27">O35/$H35*1000</f>
        <v>9.783115606124456</v>
      </c>
      <c r="X35" s="70">
        <f t="shared" ref="X35:X39" si="28">P35/$H35*1000</f>
        <v>9.783115606124456</v>
      </c>
      <c r="Y35" s="71">
        <f t="shared" ref="Y35:Y39" si="29">Q35/$L35</f>
        <v>2.0311681415929206E-2</v>
      </c>
      <c r="Z35" s="71">
        <f t="shared" ref="Z35:Z39" si="30">R35/$L35</f>
        <v>2.0311681415929206E-2</v>
      </c>
      <c r="AA35" s="72">
        <f t="shared" ref="AA35:AA39" si="31">S35/$L35</f>
        <v>1.7713803539823006E-2</v>
      </c>
      <c r="AB35" s="71">
        <f t="shared" ref="AB35:AB39" si="32">T35/$L35</f>
        <v>1.7713803539823006E-2</v>
      </c>
    </row>
    <row r="36" spans="1:28" s="73" customFormat="1" ht="15.75" x14ac:dyDescent="0.25">
      <c r="A36" s="61">
        <v>3</v>
      </c>
      <c r="B36" s="52" t="s">
        <v>60</v>
      </c>
      <c r="C36" s="53" t="s">
        <v>61</v>
      </c>
      <c r="D36" s="74">
        <v>12</v>
      </c>
      <c r="E36" s="74">
        <v>1</v>
      </c>
      <c r="F36" s="55">
        <v>6514.5</v>
      </c>
      <c r="G36" s="55">
        <v>6014.5</v>
      </c>
      <c r="H36" s="55">
        <v>676.3</v>
      </c>
      <c r="I36" s="55">
        <v>6014.5</v>
      </c>
      <c r="J36" s="75">
        <v>6.9</v>
      </c>
      <c r="K36" s="89">
        <v>0</v>
      </c>
      <c r="L36" s="77">
        <v>264</v>
      </c>
      <c r="M36" s="65">
        <v>0.87368993000000006</v>
      </c>
      <c r="N36" s="65">
        <v>0.87368993000000006</v>
      </c>
      <c r="O36" s="65">
        <v>8.6530000000000005</v>
      </c>
      <c r="P36" s="65">
        <v>8.6530000000000005</v>
      </c>
      <c r="Q36" s="66">
        <v>5.4942000000000002</v>
      </c>
      <c r="R36" s="66">
        <v>5.4942000000000002</v>
      </c>
      <c r="S36" s="65">
        <v>4.6985510000000001</v>
      </c>
      <c r="T36" s="65">
        <v>4.6985510000000001</v>
      </c>
      <c r="U36" s="67">
        <f>M37/$G36*1000</f>
        <v>0.16514825338764649</v>
      </c>
      <c r="V36" s="68">
        <f t="shared" si="26"/>
        <v>0.14526393382658576</v>
      </c>
      <c r="W36" s="69">
        <f t="shared" si="27"/>
        <v>12.794617773177585</v>
      </c>
      <c r="X36" s="70">
        <f t="shared" si="28"/>
        <v>12.794617773177585</v>
      </c>
      <c r="Y36" s="71">
        <f t="shared" si="29"/>
        <v>2.0811363636363638E-2</v>
      </c>
      <c r="Z36" s="71">
        <f t="shared" si="30"/>
        <v>2.0811363636363638E-2</v>
      </c>
      <c r="AA36" s="72">
        <f t="shared" si="31"/>
        <v>1.7797541666666666E-2</v>
      </c>
      <c r="AB36" s="71">
        <f t="shared" si="32"/>
        <v>1.7797541666666666E-2</v>
      </c>
    </row>
    <row r="37" spans="1:28" s="73" customFormat="1" ht="15.75" x14ac:dyDescent="0.25">
      <c r="A37" s="61">
        <v>4</v>
      </c>
      <c r="B37" s="52" t="s">
        <v>60</v>
      </c>
      <c r="C37" s="53" t="s">
        <v>61</v>
      </c>
      <c r="D37" s="78" t="s">
        <v>62</v>
      </c>
      <c r="E37" s="78" t="s">
        <v>63</v>
      </c>
      <c r="F37" s="55">
        <v>6957.2</v>
      </c>
      <c r="G37" s="55">
        <v>5984.7</v>
      </c>
      <c r="H37" s="55">
        <v>674.5</v>
      </c>
      <c r="I37" s="55">
        <v>5984.7</v>
      </c>
      <c r="J37" s="75">
        <v>0</v>
      </c>
      <c r="K37" s="89">
        <v>0</v>
      </c>
      <c r="L37" s="77">
        <v>265</v>
      </c>
      <c r="M37" s="65">
        <v>0.99328416999999991</v>
      </c>
      <c r="N37" s="65">
        <v>0.99328416999999991</v>
      </c>
      <c r="O37" s="65">
        <v>7.9080000000000013</v>
      </c>
      <c r="P37" s="65">
        <v>7.9080000000000013</v>
      </c>
      <c r="Q37" s="66">
        <v>4.8810000000000002</v>
      </c>
      <c r="R37" s="66">
        <v>4.8810000000000002</v>
      </c>
      <c r="S37" s="65">
        <v>4.1727920000000003</v>
      </c>
      <c r="T37" s="65">
        <v>4.1727920000000003</v>
      </c>
      <c r="U37" s="67">
        <f>M38/$G37*1000</f>
        <v>0.12484073554229952</v>
      </c>
      <c r="V37" s="68">
        <f t="shared" si="26"/>
        <v>0.16597058666265643</v>
      </c>
      <c r="W37" s="69">
        <f t="shared" si="27"/>
        <v>11.724240177909564</v>
      </c>
      <c r="X37" s="70">
        <f t="shared" si="28"/>
        <v>11.724240177909564</v>
      </c>
      <c r="Y37" s="71">
        <f t="shared" si="29"/>
        <v>1.8418867924528303E-2</v>
      </c>
      <c r="Z37" s="71">
        <f t="shared" si="30"/>
        <v>1.8418867924528303E-2</v>
      </c>
      <c r="AA37" s="72">
        <f t="shared" si="31"/>
        <v>1.5746384905660379E-2</v>
      </c>
      <c r="AB37" s="71">
        <f t="shared" si="32"/>
        <v>1.5746384905660379E-2</v>
      </c>
    </row>
    <row r="38" spans="1:28" s="73" customFormat="1" ht="15.75" x14ac:dyDescent="0.25">
      <c r="A38" s="61">
        <v>5</v>
      </c>
      <c r="B38" s="52" t="s">
        <v>60</v>
      </c>
      <c r="C38" s="53" t="s">
        <v>61</v>
      </c>
      <c r="D38" s="78" t="s">
        <v>64</v>
      </c>
      <c r="E38" s="78"/>
      <c r="F38" s="55">
        <v>3961.7</v>
      </c>
      <c r="G38" s="55">
        <v>3532.1</v>
      </c>
      <c r="H38" s="55">
        <v>1140.4000000000001</v>
      </c>
      <c r="I38" s="55">
        <v>3532.1</v>
      </c>
      <c r="J38" s="75">
        <v>696.1</v>
      </c>
      <c r="K38" s="89">
        <v>0</v>
      </c>
      <c r="L38" s="77">
        <v>141</v>
      </c>
      <c r="M38" s="65">
        <v>0.74713434999999995</v>
      </c>
      <c r="N38" s="65">
        <v>0.74713434999999995</v>
      </c>
      <c r="O38" s="65">
        <v>9.9769999999999985</v>
      </c>
      <c r="P38" s="65">
        <v>9.9769999999999985</v>
      </c>
      <c r="Q38" s="66">
        <v>3.3365</v>
      </c>
      <c r="R38" s="66">
        <v>3.3365</v>
      </c>
      <c r="S38" s="65">
        <v>2.5751270000000006</v>
      </c>
      <c r="T38" s="65">
        <v>2.5751270000000006</v>
      </c>
      <c r="U38" s="67">
        <f>M39/$G38*1000</f>
        <v>0.16576154129271534</v>
      </c>
      <c r="V38" s="68">
        <f t="shared" si="26"/>
        <v>0.21152695280428072</v>
      </c>
      <c r="W38" s="69">
        <f t="shared" si="27"/>
        <v>8.7486846720448952</v>
      </c>
      <c r="X38" s="70">
        <f t="shared" si="28"/>
        <v>8.7486846720448952</v>
      </c>
      <c r="Y38" s="71">
        <f t="shared" si="29"/>
        <v>2.3663120567375885E-2</v>
      </c>
      <c r="Z38" s="71">
        <f t="shared" si="30"/>
        <v>2.3663120567375885E-2</v>
      </c>
      <c r="AA38" s="72">
        <f t="shared" si="31"/>
        <v>1.8263312056737594E-2</v>
      </c>
      <c r="AB38" s="71">
        <f t="shared" si="32"/>
        <v>1.8263312056737594E-2</v>
      </c>
    </row>
    <row r="39" spans="1:28" s="73" customFormat="1" ht="15.75" x14ac:dyDescent="0.25">
      <c r="A39" s="61">
        <v>6</v>
      </c>
      <c r="B39" s="52" t="s">
        <v>60</v>
      </c>
      <c r="C39" s="53" t="s">
        <v>61</v>
      </c>
      <c r="D39" s="78" t="s">
        <v>65</v>
      </c>
      <c r="E39" s="78"/>
      <c r="F39" s="55">
        <v>3324.8</v>
      </c>
      <c r="G39" s="55">
        <v>2449.5</v>
      </c>
      <c r="H39" s="55">
        <v>808.4</v>
      </c>
      <c r="I39" s="55">
        <v>2449.5</v>
      </c>
      <c r="J39" s="75">
        <v>18.3</v>
      </c>
      <c r="K39" s="88">
        <v>0</v>
      </c>
      <c r="L39" s="77">
        <v>68</v>
      </c>
      <c r="M39" s="65">
        <v>0.58548633999999988</v>
      </c>
      <c r="N39" s="65">
        <v>0.58548633999999988</v>
      </c>
      <c r="O39" s="65">
        <v>4.2690000000000001</v>
      </c>
      <c r="P39" s="65">
        <v>4.2690000000000001</v>
      </c>
      <c r="Q39" s="66">
        <v>3.2210000000000001</v>
      </c>
      <c r="R39" s="66">
        <v>3.2210000000000001</v>
      </c>
      <c r="S39" s="65">
        <v>3.3951169999999999</v>
      </c>
      <c r="T39" s="65">
        <v>3.3951169999999999</v>
      </c>
      <c r="U39" s="67">
        <f>M40/$G39*1000</f>
        <v>0.1779269769340682</v>
      </c>
      <c r="V39" s="68">
        <f t="shared" si="26"/>
        <v>0.23902279648907937</v>
      </c>
      <c r="W39" s="69">
        <f t="shared" si="27"/>
        <v>5.2808015833745676</v>
      </c>
      <c r="X39" s="70">
        <f t="shared" si="28"/>
        <v>5.2808015833745676</v>
      </c>
      <c r="Y39" s="71">
        <f t="shared" si="29"/>
        <v>4.7367647058823528E-2</v>
      </c>
      <c r="Z39" s="71">
        <f t="shared" si="30"/>
        <v>4.7367647058823528E-2</v>
      </c>
      <c r="AA39" s="72">
        <f t="shared" si="31"/>
        <v>4.9928191176470585E-2</v>
      </c>
      <c r="AB39" s="71">
        <f t="shared" si="32"/>
        <v>4.9928191176470585E-2</v>
      </c>
    </row>
    <row r="40" spans="1:28" s="73" customFormat="1" ht="15.75" x14ac:dyDescent="0.25">
      <c r="A40" s="61"/>
      <c r="B40" s="52" t="s">
        <v>60</v>
      </c>
      <c r="C40" s="53" t="s">
        <v>61</v>
      </c>
      <c r="D40" s="78" t="s">
        <v>66</v>
      </c>
      <c r="E40" s="78"/>
      <c r="F40" s="54">
        <v>2969.7</v>
      </c>
      <c r="G40" s="54">
        <v>2854.6</v>
      </c>
      <c r="H40" s="54">
        <v>527</v>
      </c>
      <c r="I40" s="54">
        <v>2854.6</v>
      </c>
      <c r="J40" s="75">
        <v>18</v>
      </c>
      <c r="K40" s="89"/>
      <c r="L40" s="64">
        <v>90</v>
      </c>
      <c r="M40" s="65">
        <v>0.43583213000000004</v>
      </c>
      <c r="N40" s="65">
        <v>0.43583213000000004</v>
      </c>
      <c r="O40" s="65">
        <v>16.299999999999997</v>
      </c>
      <c r="P40" s="65">
        <v>16.299999999999997</v>
      </c>
      <c r="Q40" s="66">
        <v>4.8755999999999995</v>
      </c>
      <c r="R40" s="66">
        <v>4.8755999999999995</v>
      </c>
      <c r="S40" s="65">
        <v>2.953166</v>
      </c>
      <c r="T40" s="65">
        <v>2.953166</v>
      </c>
      <c r="U40" s="67"/>
      <c r="V40" s="68"/>
      <c r="W40" s="69"/>
      <c r="X40" s="70"/>
      <c r="Y40" s="71"/>
      <c r="Z40" s="71"/>
      <c r="AA40" s="72"/>
      <c r="AB40" s="71"/>
    </row>
    <row r="41" spans="1:28" s="73" customFormat="1" ht="15.75" x14ac:dyDescent="0.25">
      <c r="A41" s="61">
        <v>2</v>
      </c>
      <c r="B41" s="52" t="s">
        <v>60</v>
      </c>
      <c r="C41" s="53" t="s">
        <v>61</v>
      </c>
      <c r="D41" s="53">
        <v>5</v>
      </c>
      <c r="E41" s="53">
        <v>6</v>
      </c>
      <c r="F41" s="56">
        <v>4102</v>
      </c>
      <c r="G41" s="56">
        <v>3776</v>
      </c>
      <c r="H41" s="56">
        <v>919</v>
      </c>
      <c r="I41" s="56">
        <v>3776</v>
      </c>
      <c r="J41" s="75">
        <v>14.8</v>
      </c>
      <c r="K41" s="89">
        <v>0</v>
      </c>
      <c r="L41" s="79">
        <v>129</v>
      </c>
      <c r="M41" s="65">
        <v>0</v>
      </c>
      <c r="N41" s="65">
        <v>0</v>
      </c>
      <c r="O41" s="65">
        <v>10.449</v>
      </c>
      <c r="P41" s="65">
        <v>10.449</v>
      </c>
      <c r="Q41" s="66">
        <v>1.6419999999999999</v>
      </c>
      <c r="R41" s="66">
        <v>1.6419999999999999</v>
      </c>
      <c r="S41" s="65">
        <v>0</v>
      </c>
      <c r="T41" s="65">
        <v>0</v>
      </c>
      <c r="U41" s="67">
        <f>M42/$G41*1000</f>
        <v>0.13489195709745766</v>
      </c>
      <c r="V41" s="68">
        <f t="shared" ref="V41:V45" si="33">N41/$G41*1000</f>
        <v>0</v>
      </c>
      <c r="W41" s="69">
        <f t="shared" ref="W41:W45" si="34">O41/$H41*1000</f>
        <v>11.369967355821545</v>
      </c>
      <c r="X41" s="70">
        <f t="shared" ref="X41:X45" si="35">P41/$H41*1000</f>
        <v>11.369967355821545</v>
      </c>
      <c r="Y41" s="71">
        <f t="shared" ref="Y41:Y45" si="36">Q41/$L41</f>
        <v>1.2728682170542635E-2</v>
      </c>
      <c r="Z41" s="71">
        <f t="shared" ref="Z41:Z45" si="37">R41/$L41</f>
        <v>1.2728682170542635E-2</v>
      </c>
      <c r="AA41" s="72">
        <f t="shared" ref="AA41:AA45" si="38">S41/$L41</f>
        <v>0</v>
      </c>
      <c r="AB41" s="71">
        <f t="shared" ref="AB41:AB45" si="39">T41/$L41</f>
        <v>0</v>
      </c>
    </row>
    <row r="42" spans="1:28" s="73" customFormat="1" ht="15.75" x14ac:dyDescent="0.25">
      <c r="A42" s="61">
        <v>3</v>
      </c>
      <c r="B42" s="52" t="s">
        <v>67</v>
      </c>
      <c r="C42" s="53" t="s">
        <v>61</v>
      </c>
      <c r="D42" s="74">
        <v>25</v>
      </c>
      <c r="E42" s="58"/>
      <c r="F42" s="54">
        <v>4120.8</v>
      </c>
      <c r="G42" s="54">
        <v>3765.8</v>
      </c>
      <c r="H42" s="54">
        <v>687.7</v>
      </c>
      <c r="I42" s="54">
        <v>3765.8</v>
      </c>
      <c r="J42" s="75">
        <v>0</v>
      </c>
      <c r="K42" s="89">
        <v>0</v>
      </c>
      <c r="L42" s="64">
        <v>115</v>
      </c>
      <c r="M42" s="65">
        <v>0.50935203000000007</v>
      </c>
      <c r="N42" s="65">
        <v>0.50935203000000007</v>
      </c>
      <c r="O42" s="65">
        <v>6.479000000000001</v>
      </c>
      <c r="P42" s="65">
        <v>6.479000000000001</v>
      </c>
      <c r="Q42" s="66">
        <v>3.1422999999999996</v>
      </c>
      <c r="R42" s="66">
        <v>3.1422999999999996</v>
      </c>
      <c r="S42" s="65">
        <v>2.7720210000000001</v>
      </c>
      <c r="T42" s="65">
        <v>2.7720210000000001</v>
      </c>
      <c r="U42" s="67">
        <f>M43/$G42*1000</f>
        <v>0.20166979127940945</v>
      </c>
      <c r="V42" s="68">
        <f t="shared" si="33"/>
        <v>0.13525732380901803</v>
      </c>
      <c r="W42" s="69">
        <f t="shared" si="34"/>
        <v>9.4212592700305375</v>
      </c>
      <c r="X42" s="70">
        <f t="shared" si="35"/>
        <v>9.4212592700305375</v>
      </c>
      <c r="Y42" s="71">
        <f t="shared" si="36"/>
        <v>2.7324347826086955E-2</v>
      </c>
      <c r="Z42" s="71">
        <f t="shared" si="37"/>
        <v>2.7324347826086955E-2</v>
      </c>
      <c r="AA42" s="72">
        <f t="shared" si="38"/>
        <v>2.4104530434782608E-2</v>
      </c>
      <c r="AB42" s="71">
        <f t="shared" si="39"/>
        <v>2.4104530434782608E-2</v>
      </c>
    </row>
    <row r="43" spans="1:28" s="73" customFormat="1" ht="15.75" x14ac:dyDescent="0.25">
      <c r="A43" s="61">
        <v>4</v>
      </c>
      <c r="B43" s="52" t="s">
        <v>67</v>
      </c>
      <c r="C43" s="53" t="s">
        <v>61</v>
      </c>
      <c r="D43" s="74">
        <v>27</v>
      </c>
      <c r="E43" s="58"/>
      <c r="F43" s="56">
        <v>7542.3</v>
      </c>
      <c r="G43" s="56">
        <v>7527.9</v>
      </c>
      <c r="H43" s="56">
        <v>1274</v>
      </c>
      <c r="I43" s="56">
        <v>7527.9</v>
      </c>
      <c r="J43" s="75">
        <v>0</v>
      </c>
      <c r="K43" s="89">
        <v>0</v>
      </c>
      <c r="L43" s="79">
        <v>302</v>
      </c>
      <c r="M43" s="65">
        <v>0.75944810000000018</v>
      </c>
      <c r="N43" s="65">
        <v>0.75944810000000018</v>
      </c>
      <c r="O43" s="65">
        <v>10.500999999999998</v>
      </c>
      <c r="P43" s="65">
        <v>10.500999999999998</v>
      </c>
      <c r="Q43" s="66">
        <v>6.7409999999999997</v>
      </c>
      <c r="R43" s="66">
        <v>6.7409999999999997</v>
      </c>
      <c r="S43" s="65">
        <v>5.880172</v>
      </c>
      <c r="T43" s="65">
        <v>5.880172</v>
      </c>
      <c r="U43" s="67">
        <f>M44/$G43*1000</f>
        <v>7.3917845614314762E-2</v>
      </c>
      <c r="V43" s="68">
        <f t="shared" si="33"/>
        <v>0.10088445648852937</v>
      </c>
      <c r="W43" s="69">
        <f t="shared" si="34"/>
        <v>8.2425431711145976</v>
      </c>
      <c r="X43" s="70">
        <f t="shared" si="35"/>
        <v>8.2425431711145976</v>
      </c>
      <c r="Y43" s="71">
        <f t="shared" si="36"/>
        <v>2.2321192052980131E-2</v>
      </c>
      <c r="Z43" s="71">
        <f t="shared" si="37"/>
        <v>2.2321192052980131E-2</v>
      </c>
      <c r="AA43" s="72">
        <f t="shared" si="38"/>
        <v>1.9470768211920529E-2</v>
      </c>
      <c r="AB43" s="71">
        <f t="shared" si="39"/>
        <v>1.9470768211920529E-2</v>
      </c>
    </row>
    <row r="44" spans="1:28" s="73" customFormat="1" ht="15.75" x14ac:dyDescent="0.25">
      <c r="A44" s="61">
        <v>5</v>
      </c>
      <c r="B44" s="52" t="s">
        <v>67</v>
      </c>
      <c r="C44" s="53" t="s">
        <v>61</v>
      </c>
      <c r="D44" s="80" t="s">
        <v>63</v>
      </c>
      <c r="E44" s="53">
        <v>2</v>
      </c>
      <c r="F44" s="55">
        <v>5326.8</v>
      </c>
      <c r="G44" s="55">
        <v>5318.7</v>
      </c>
      <c r="H44" s="55">
        <v>723.8</v>
      </c>
      <c r="I44" s="55">
        <v>5318.7</v>
      </c>
      <c r="J44" s="75">
        <v>115.1</v>
      </c>
      <c r="K44" s="89">
        <v>0</v>
      </c>
      <c r="L44" s="77">
        <v>239</v>
      </c>
      <c r="M44" s="65">
        <v>0.55644615000000008</v>
      </c>
      <c r="N44" s="65">
        <v>0.55644615000000008</v>
      </c>
      <c r="O44" s="65">
        <v>24.012999999999998</v>
      </c>
      <c r="P44" s="65">
        <v>24.012999999999998</v>
      </c>
      <c r="Q44" s="66">
        <v>4.4432999999999998</v>
      </c>
      <c r="R44" s="66">
        <v>4.4432999999999998</v>
      </c>
      <c r="S44" s="65">
        <v>4.6851739999999999</v>
      </c>
      <c r="T44" s="65">
        <v>4.6851739999999999</v>
      </c>
      <c r="U44" s="67">
        <f>M45/$G44*1000</f>
        <v>0.10513558576343844</v>
      </c>
      <c r="V44" s="68">
        <f t="shared" si="33"/>
        <v>0.10462070618760225</v>
      </c>
      <c r="W44" s="69">
        <f t="shared" si="34"/>
        <v>33.176291793313069</v>
      </c>
      <c r="X44" s="70">
        <f t="shared" si="35"/>
        <v>33.176291793313069</v>
      </c>
      <c r="Y44" s="71">
        <f t="shared" si="36"/>
        <v>1.8591213389121338E-2</v>
      </c>
      <c r="Z44" s="71">
        <f t="shared" si="37"/>
        <v>1.8591213389121338E-2</v>
      </c>
      <c r="AA44" s="72">
        <f t="shared" si="38"/>
        <v>1.9603238493723849E-2</v>
      </c>
      <c r="AB44" s="71">
        <f t="shared" si="39"/>
        <v>1.9603238493723849E-2</v>
      </c>
    </row>
    <row r="45" spans="1:28" s="73" customFormat="1" ht="15.75" x14ac:dyDescent="0.25">
      <c r="A45" s="61">
        <v>6</v>
      </c>
      <c r="B45" s="57" t="s">
        <v>68</v>
      </c>
      <c r="C45" s="53" t="s">
        <v>61</v>
      </c>
      <c r="D45" s="80" t="s">
        <v>69</v>
      </c>
      <c r="E45" s="53"/>
      <c r="F45" s="56">
        <v>4791.1000000000004</v>
      </c>
      <c r="G45" s="56">
        <v>2977.5</v>
      </c>
      <c r="H45" s="56">
        <v>1464.6</v>
      </c>
      <c r="I45" s="56">
        <v>2977.5</v>
      </c>
      <c r="J45" s="75">
        <v>115.1</v>
      </c>
      <c r="K45" s="89">
        <v>0</v>
      </c>
      <c r="L45" s="79">
        <v>126</v>
      </c>
      <c r="M45" s="65">
        <v>0.55918464000000001</v>
      </c>
      <c r="N45" s="65">
        <v>0.55918464000000001</v>
      </c>
      <c r="O45" s="65">
        <v>3.5630000000000006</v>
      </c>
      <c r="P45" s="65">
        <v>3.5630000000000006</v>
      </c>
      <c r="Q45" s="66">
        <v>4.1560000000000006</v>
      </c>
      <c r="R45" s="66">
        <v>4.1560000000000006</v>
      </c>
      <c r="S45" s="65">
        <v>1.4551000000000001</v>
      </c>
      <c r="T45" s="65">
        <v>1.4551000000000001</v>
      </c>
      <c r="U45" s="67">
        <f>M46/$G45*1000</f>
        <v>9.3363486146095728E-2</v>
      </c>
      <c r="V45" s="68">
        <f t="shared" si="33"/>
        <v>0.18780340554156172</v>
      </c>
      <c r="W45" s="69">
        <f t="shared" si="34"/>
        <v>2.4327461422914114</v>
      </c>
      <c r="X45" s="70">
        <f t="shared" si="35"/>
        <v>2.4327461422914114</v>
      </c>
      <c r="Y45" s="71">
        <f t="shared" si="36"/>
        <v>3.2984126984126991E-2</v>
      </c>
      <c r="Z45" s="71">
        <f t="shared" si="37"/>
        <v>3.2984126984126991E-2</v>
      </c>
      <c r="AA45" s="72">
        <f t="shared" si="38"/>
        <v>1.1548412698412698E-2</v>
      </c>
      <c r="AB45" s="71">
        <f t="shared" si="39"/>
        <v>1.1548412698412698E-2</v>
      </c>
    </row>
    <row r="46" spans="1:28" s="73" customFormat="1" ht="15.75" x14ac:dyDescent="0.25">
      <c r="A46" s="61"/>
      <c r="B46" s="57" t="s">
        <v>70</v>
      </c>
      <c r="C46" s="53" t="s">
        <v>71</v>
      </c>
      <c r="D46" s="80">
        <v>4</v>
      </c>
      <c r="E46" s="53"/>
      <c r="F46" s="56">
        <v>2998.6</v>
      </c>
      <c r="G46" s="56">
        <v>2994.2</v>
      </c>
      <c r="H46" s="56">
        <v>540.6</v>
      </c>
      <c r="I46" s="56">
        <v>2994.2</v>
      </c>
      <c r="J46" s="75">
        <v>110</v>
      </c>
      <c r="K46" s="91">
        <v>0</v>
      </c>
      <c r="L46" s="79">
        <v>107</v>
      </c>
      <c r="M46" s="65">
        <v>0.27798978000000002</v>
      </c>
      <c r="N46" s="65">
        <v>0.27798978000000002</v>
      </c>
      <c r="O46" s="65">
        <v>8.6279999999999983</v>
      </c>
      <c r="P46" s="65">
        <v>8.6279999999999983</v>
      </c>
      <c r="Q46" s="66">
        <v>2.6678000000000002</v>
      </c>
      <c r="R46" s="66">
        <v>2.6678000000000002</v>
      </c>
      <c r="S46" s="65">
        <v>1.0076000000000001</v>
      </c>
      <c r="T46" s="65">
        <v>1.0076000000000001</v>
      </c>
      <c r="U46" s="67"/>
      <c r="V46" s="68"/>
      <c r="W46" s="69"/>
      <c r="X46" s="70"/>
      <c r="Y46" s="71"/>
      <c r="Z46" s="71"/>
      <c r="AA46" s="72"/>
      <c r="AB46" s="71"/>
    </row>
    <row r="47" spans="1:28" s="73" customFormat="1" ht="15.75" x14ac:dyDescent="0.25">
      <c r="A47" s="61">
        <v>2</v>
      </c>
      <c r="B47" s="57" t="s">
        <v>70</v>
      </c>
      <c r="C47" s="53" t="s">
        <v>71</v>
      </c>
      <c r="D47" s="80">
        <v>6</v>
      </c>
      <c r="E47" s="53">
        <v>1</v>
      </c>
      <c r="F47" s="56">
        <v>11902.8</v>
      </c>
      <c r="G47" s="56">
        <v>10956.3</v>
      </c>
      <c r="H47" s="56">
        <v>2375.3000000000002</v>
      </c>
      <c r="I47" s="56">
        <v>10956.3</v>
      </c>
      <c r="J47" s="75">
        <v>946.5</v>
      </c>
      <c r="K47" s="89">
        <v>0</v>
      </c>
      <c r="L47" s="79">
        <v>424</v>
      </c>
      <c r="M47" s="65">
        <v>1.7445670999999998</v>
      </c>
      <c r="N47" s="65">
        <v>1.7445670999999998</v>
      </c>
      <c r="O47" s="65">
        <v>7.6579999999999995</v>
      </c>
      <c r="P47" s="65">
        <v>7.6579999999999995</v>
      </c>
      <c r="Q47" s="66">
        <v>8.1890999999999998</v>
      </c>
      <c r="R47" s="66">
        <v>8.1890999999999998</v>
      </c>
      <c r="S47" s="65">
        <v>3.8592999999999997</v>
      </c>
      <c r="T47" s="65">
        <v>3.8592999999999997</v>
      </c>
      <c r="U47" s="67">
        <f>M48/$G47*1000</f>
        <v>0.47689684838859836</v>
      </c>
      <c r="V47" s="68">
        <f t="shared" ref="V47:V51" si="40">N47/$G47*1000</f>
        <v>0.15922958480508931</v>
      </c>
      <c r="W47" s="69">
        <f t="shared" ref="W47:W51" si="41">O47/$H47*1000</f>
        <v>3.2240138087820482</v>
      </c>
      <c r="X47" s="70">
        <f t="shared" ref="X47:X51" si="42">P47/$H47*1000</f>
        <v>3.2240138087820482</v>
      </c>
      <c r="Y47" s="71">
        <f t="shared" ref="Y47:Y51" si="43">Q47/$L47</f>
        <v>1.9313915094339624E-2</v>
      </c>
      <c r="Z47" s="71">
        <f t="shared" ref="Z47:Z51" si="44">R47/$L47</f>
        <v>1.9313915094339624E-2</v>
      </c>
      <c r="AA47" s="72">
        <f t="shared" ref="AA47:AA51" si="45">S47/$L47</f>
        <v>9.1021226415094331E-3</v>
      </c>
      <c r="AB47" s="71">
        <f t="shared" ref="AB47:AB51" si="46">T47/$L47</f>
        <v>9.1021226415094331E-3</v>
      </c>
    </row>
    <row r="48" spans="1:28" s="73" customFormat="1" ht="15.75" x14ac:dyDescent="0.25">
      <c r="A48" s="61">
        <v>3</v>
      </c>
      <c r="B48" s="57" t="s">
        <v>70</v>
      </c>
      <c r="C48" s="53" t="s">
        <v>71</v>
      </c>
      <c r="D48" s="80">
        <v>6</v>
      </c>
      <c r="E48" s="53">
        <v>2</v>
      </c>
      <c r="F48" s="56">
        <v>31464.2</v>
      </c>
      <c r="G48" s="56">
        <v>26840.2</v>
      </c>
      <c r="H48" s="56">
        <v>7393.7</v>
      </c>
      <c r="I48" s="56">
        <v>26840.2</v>
      </c>
      <c r="J48" s="75">
        <v>4624</v>
      </c>
      <c r="K48" s="89">
        <v>0</v>
      </c>
      <c r="L48" s="79">
        <v>1061</v>
      </c>
      <c r="M48" s="65">
        <v>5.22502494</v>
      </c>
      <c r="N48" s="65">
        <v>5.22502494</v>
      </c>
      <c r="O48" s="65">
        <v>3.9870000000000005</v>
      </c>
      <c r="P48" s="65">
        <v>3.9870000000000005</v>
      </c>
      <c r="Q48" s="66">
        <v>22.041200000000003</v>
      </c>
      <c r="R48" s="66">
        <v>22.041200000000003</v>
      </c>
      <c r="S48" s="65">
        <v>16.4893</v>
      </c>
      <c r="T48" s="65">
        <v>16.4893</v>
      </c>
      <c r="U48" s="67">
        <f>M49/$G48*1000</f>
        <v>3.1103151243284326E-2</v>
      </c>
      <c r="V48" s="68">
        <f t="shared" si="40"/>
        <v>0.19467160974955477</v>
      </c>
      <c r="W48" s="69">
        <f t="shared" si="41"/>
        <v>0.53924286892895312</v>
      </c>
      <c r="X48" s="70">
        <f t="shared" si="42"/>
        <v>0.53924286892895312</v>
      </c>
      <c r="Y48" s="71">
        <f t="shared" si="43"/>
        <v>2.0773986804901039E-2</v>
      </c>
      <c r="Z48" s="71">
        <f t="shared" si="44"/>
        <v>2.0773986804901039E-2</v>
      </c>
      <c r="AA48" s="72">
        <f t="shared" si="45"/>
        <v>1.5541281809613573E-2</v>
      </c>
      <c r="AB48" s="71">
        <f t="shared" si="46"/>
        <v>1.5541281809613573E-2</v>
      </c>
    </row>
    <row r="49" spans="1:28" s="73" customFormat="1" ht="31.5" x14ac:dyDescent="0.25">
      <c r="A49" s="61">
        <v>4</v>
      </c>
      <c r="B49" s="57" t="s">
        <v>72</v>
      </c>
      <c r="C49" s="53" t="s">
        <v>61</v>
      </c>
      <c r="D49" s="80">
        <v>22</v>
      </c>
      <c r="E49" s="53"/>
      <c r="F49" s="56">
        <v>7288.1</v>
      </c>
      <c r="G49" s="56">
        <v>6245.5</v>
      </c>
      <c r="H49" s="56">
        <v>2206.9</v>
      </c>
      <c r="I49" s="56">
        <v>6245.5</v>
      </c>
      <c r="J49" s="75">
        <v>1042.5999999999999</v>
      </c>
      <c r="K49" s="89">
        <v>0</v>
      </c>
      <c r="L49" s="79">
        <v>216</v>
      </c>
      <c r="M49" s="65">
        <v>0.83481479999999997</v>
      </c>
      <c r="N49" s="65">
        <v>0.83481479999999997</v>
      </c>
      <c r="O49" s="65">
        <v>10.678200000000002</v>
      </c>
      <c r="P49" s="65">
        <v>10.678200000000002</v>
      </c>
      <c r="Q49" s="66">
        <v>7.3144</v>
      </c>
      <c r="R49" s="66">
        <v>7.3144</v>
      </c>
      <c r="S49" s="65">
        <v>0</v>
      </c>
      <c r="T49" s="65">
        <v>0</v>
      </c>
      <c r="U49" s="67">
        <f>M50/$G49*1000</f>
        <v>6.4206492674725807E-2</v>
      </c>
      <c r="V49" s="68">
        <f t="shared" si="40"/>
        <v>0.13366660795772958</v>
      </c>
      <c r="W49" s="69">
        <f t="shared" si="41"/>
        <v>4.8385518147627904</v>
      </c>
      <c r="X49" s="70">
        <f t="shared" si="42"/>
        <v>4.8385518147627904</v>
      </c>
      <c r="Y49" s="71">
        <f t="shared" si="43"/>
        <v>3.3862962962962963E-2</v>
      </c>
      <c r="Z49" s="71">
        <f t="shared" si="44"/>
        <v>3.3862962962962963E-2</v>
      </c>
      <c r="AA49" s="72">
        <f t="shared" si="45"/>
        <v>0</v>
      </c>
      <c r="AB49" s="71">
        <f t="shared" si="46"/>
        <v>0</v>
      </c>
    </row>
    <row r="50" spans="1:28" s="73" customFormat="1" ht="31.5" x14ac:dyDescent="0.25">
      <c r="A50" s="61">
        <v>5</v>
      </c>
      <c r="B50" s="57" t="s">
        <v>73</v>
      </c>
      <c r="C50" s="53" t="s">
        <v>61</v>
      </c>
      <c r="D50" s="80" t="s">
        <v>74</v>
      </c>
      <c r="E50" s="53"/>
      <c r="F50" s="54">
        <v>2992.5</v>
      </c>
      <c r="G50" s="54">
        <v>2986.1</v>
      </c>
      <c r="H50" s="54">
        <v>939.5</v>
      </c>
      <c r="I50" s="54">
        <v>2986.1</v>
      </c>
      <c r="J50" s="75">
        <v>6.4</v>
      </c>
      <c r="K50" s="60">
        <v>0</v>
      </c>
      <c r="L50" s="64">
        <v>91</v>
      </c>
      <c r="M50" s="65">
        <v>0.40100164999999999</v>
      </c>
      <c r="N50" s="65">
        <v>0.40100164999999999</v>
      </c>
      <c r="O50" s="65">
        <v>9.7159999999999993</v>
      </c>
      <c r="P50" s="65">
        <v>9.7159999999999993</v>
      </c>
      <c r="Q50" s="95">
        <v>3.0030999999999999</v>
      </c>
      <c r="R50" s="95">
        <v>3.0030999999999999</v>
      </c>
      <c r="S50" s="65">
        <v>0.99970000000000003</v>
      </c>
      <c r="T50" s="65">
        <v>0.99970000000000003</v>
      </c>
      <c r="U50" s="67">
        <f>M51/$G50*1000</f>
        <v>0.11838447473292926</v>
      </c>
      <c r="V50" s="68">
        <f t="shared" si="40"/>
        <v>0.13428942433274171</v>
      </c>
      <c r="W50" s="69">
        <f t="shared" si="41"/>
        <v>10.341671101649814</v>
      </c>
      <c r="X50" s="70">
        <f t="shared" si="42"/>
        <v>10.341671101649814</v>
      </c>
      <c r="Y50" s="71">
        <f t="shared" si="43"/>
        <v>3.3001098901098896E-2</v>
      </c>
      <c r="Z50" s="71">
        <f t="shared" si="44"/>
        <v>3.3001098901098896E-2</v>
      </c>
      <c r="AA50" s="72">
        <f t="shared" si="45"/>
        <v>1.0985714285714286E-2</v>
      </c>
      <c r="AB50" s="71">
        <f t="shared" si="46"/>
        <v>1.0985714285714286E-2</v>
      </c>
    </row>
    <row r="51" spans="1:28" s="73" customFormat="1" ht="15.75" x14ac:dyDescent="0.25">
      <c r="A51" s="61">
        <v>6</v>
      </c>
      <c r="B51" s="57" t="s">
        <v>75</v>
      </c>
      <c r="C51" s="53" t="s">
        <v>61</v>
      </c>
      <c r="D51" s="53">
        <v>1</v>
      </c>
      <c r="E51" s="53"/>
      <c r="F51" s="56">
        <v>2782.1</v>
      </c>
      <c r="G51" s="56">
        <v>2499.6</v>
      </c>
      <c r="H51" s="56">
        <v>659.8</v>
      </c>
      <c r="I51" s="56">
        <v>2499.6</v>
      </c>
      <c r="J51" s="75">
        <v>282.5</v>
      </c>
      <c r="K51" s="89">
        <v>0</v>
      </c>
      <c r="L51" s="79">
        <v>112</v>
      </c>
      <c r="M51" s="65">
        <v>0.35350788000000005</v>
      </c>
      <c r="N51" s="65">
        <v>0.35350788000000005</v>
      </c>
      <c r="O51" s="65">
        <v>7.2299999999999995</v>
      </c>
      <c r="P51" s="65">
        <v>7.2299999999999995</v>
      </c>
      <c r="Q51" s="66">
        <v>6.1264000000000003</v>
      </c>
      <c r="R51" s="66">
        <v>6.1264000000000003</v>
      </c>
      <c r="S51" s="65">
        <v>2.208612</v>
      </c>
      <c r="T51" s="65">
        <v>2.208612</v>
      </c>
      <c r="U51" s="67">
        <f>M52/$G51*1000</f>
        <v>1.3673450952152346</v>
      </c>
      <c r="V51" s="68">
        <f t="shared" si="40"/>
        <v>0.14142578012482002</v>
      </c>
      <c r="W51" s="69">
        <f t="shared" si="41"/>
        <v>10.957866020006064</v>
      </c>
      <c r="X51" s="70">
        <f t="shared" si="42"/>
        <v>10.957866020006064</v>
      </c>
      <c r="Y51" s="71">
        <f t="shared" si="43"/>
        <v>5.4700000000000006E-2</v>
      </c>
      <c r="Z51" s="71">
        <f t="shared" si="44"/>
        <v>5.4700000000000006E-2</v>
      </c>
      <c r="AA51" s="72">
        <f t="shared" si="45"/>
        <v>1.9719750000000001E-2</v>
      </c>
      <c r="AB51" s="71">
        <f t="shared" si="46"/>
        <v>1.9719750000000001E-2</v>
      </c>
    </row>
    <row r="52" spans="1:28" s="73" customFormat="1" ht="15.75" x14ac:dyDescent="0.25">
      <c r="A52" s="61"/>
      <c r="B52" s="57" t="s">
        <v>75</v>
      </c>
      <c r="C52" s="53" t="s">
        <v>61</v>
      </c>
      <c r="D52" s="53">
        <v>7</v>
      </c>
      <c r="E52" s="53"/>
      <c r="F52" s="55">
        <v>22735.8</v>
      </c>
      <c r="G52" s="55">
        <v>22459.200000000001</v>
      </c>
      <c r="H52" s="55">
        <v>4274</v>
      </c>
      <c r="I52" s="55">
        <v>22459.200000000001</v>
      </c>
      <c r="J52" s="75">
        <v>276.60000000000002</v>
      </c>
      <c r="K52" s="89">
        <v>0</v>
      </c>
      <c r="L52" s="77">
        <v>722</v>
      </c>
      <c r="M52" s="65">
        <v>3.4178158000000005</v>
      </c>
      <c r="N52" s="65">
        <v>3.4178158000000005</v>
      </c>
      <c r="O52" s="65">
        <v>10.721999999999998</v>
      </c>
      <c r="P52" s="65">
        <v>10.721999999999998</v>
      </c>
      <c r="Q52" s="66">
        <v>15.5258</v>
      </c>
      <c r="R52" s="66">
        <v>15.5258</v>
      </c>
      <c r="S52" s="65">
        <v>11.2004</v>
      </c>
      <c r="T52" s="65">
        <v>11.2004</v>
      </c>
      <c r="U52" s="67"/>
      <c r="V52" s="68"/>
      <c r="W52" s="69"/>
      <c r="X52" s="70"/>
      <c r="Y52" s="71"/>
      <c r="Z52" s="71"/>
      <c r="AA52" s="72"/>
      <c r="AB52" s="71"/>
    </row>
    <row r="53" spans="1:28" s="73" customFormat="1" ht="15.75" x14ac:dyDescent="0.25">
      <c r="A53" s="61">
        <v>2</v>
      </c>
      <c r="B53" s="57" t="s">
        <v>76</v>
      </c>
      <c r="C53" s="53" t="s">
        <v>61</v>
      </c>
      <c r="D53" s="80">
        <v>14</v>
      </c>
      <c r="E53" s="53"/>
      <c r="F53" s="56">
        <v>4303.2</v>
      </c>
      <c r="G53" s="56">
        <v>3510</v>
      </c>
      <c r="H53" s="56">
        <v>1194.5999999999999</v>
      </c>
      <c r="I53" s="56">
        <v>3510</v>
      </c>
      <c r="J53" s="75">
        <v>793.2</v>
      </c>
      <c r="K53" s="89">
        <v>0</v>
      </c>
      <c r="L53" s="79">
        <v>251</v>
      </c>
      <c r="M53" s="65">
        <v>0.60715794000000001</v>
      </c>
      <c r="N53" s="65">
        <v>0.60715794000000001</v>
      </c>
      <c r="O53" s="65">
        <v>11.263999999999999</v>
      </c>
      <c r="P53" s="65">
        <v>11.263999999999999</v>
      </c>
      <c r="Q53" s="66">
        <v>4.4202999999999992</v>
      </c>
      <c r="R53" s="66">
        <v>4.4202999999999992</v>
      </c>
      <c r="S53" s="65">
        <v>4.1077950000000003</v>
      </c>
      <c r="T53" s="65">
        <v>4.1077950000000003</v>
      </c>
      <c r="U53" s="67">
        <f>M54/$G53*1000</f>
        <v>0.18197191452991454</v>
      </c>
      <c r="V53" s="68">
        <f t="shared" ref="V53:V57" si="47">N53/$G53*1000</f>
        <v>0.1729794700854701</v>
      </c>
      <c r="W53" s="69">
        <f t="shared" ref="W53:W57" si="48">O53/$H53*1000</f>
        <v>9.429097605893185</v>
      </c>
      <c r="X53" s="70">
        <f t="shared" ref="X53:X57" si="49">P53/$H53*1000</f>
        <v>9.429097605893185</v>
      </c>
      <c r="Y53" s="71">
        <f t="shared" ref="Y53:Y57" si="50">Q53/$L53</f>
        <v>1.7610756972111549E-2</v>
      </c>
      <c r="Z53" s="71">
        <f t="shared" ref="Z53:Z57" si="51">R53/$L53</f>
        <v>1.7610756972111549E-2</v>
      </c>
      <c r="AA53" s="72">
        <f t="shared" ref="AA53:AA57" si="52">S53/$L53</f>
        <v>1.6365717131474104E-2</v>
      </c>
      <c r="AB53" s="71">
        <f t="shared" ref="AB53:AB57" si="53">T53/$L53</f>
        <v>1.6365717131474104E-2</v>
      </c>
    </row>
    <row r="54" spans="1:28" s="73" customFormat="1" ht="15.75" x14ac:dyDescent="0.25">
      <c r="A54" s="61">
        <v>3</v>
      </c>
      <c r="B54" s="57" t="s">
        <v>76</v>
      </c>
      <c r="C54" s="53" t="s">
        <v>61</v>
      </c>
      <c r="D54" s="80">
        <v>15</v>
      </c>
      <c r="E54" s="53"/>
      <c r="F54" s="56">
        <v>3035.2</v>
      </c>
      <c r="G54" s="56">
        <v>2498.6999999999998</v>
      </c>
      <c r="H54" s="56">
        <v>904.2</v>
      </c>
      <c r="I54" s="56">
        <v>2498.6999999999998</v>
      </c>
      <c r="J54" s="76">
        <v>536.5</v>
      </c>
      <c r="K54" s="89">
        <v>0</v>
      </c>
      <c r="L54" s="79">
        <v>105</v>
      </c>
      <c r="M54" s="65">
        <v>0.63872141999999998</v>
      </c>
      <c r="N54" s="65">
        <v>0.63872141999999998</v>
      </c>
      <c r="O54" s="65">
        <v>9.9500000000000011</v>
      </c>
      <c r="P54" s="65">
        <v>9.9500000000000011</v>
      </c>
      <c r="Q54" s="66">
        <v>4.8330000000000002</v>
      </c>
      <c r="R54" s="66">
        <v>4.8330000000000002</v>
      </c>
      <c r="S54" s="65">
        <v>0</v>
      </c>
      <c r="T54" s="65">
        <v>0</v>
      </c>
      <c r="U54" s="67">
        <f>M55/$G54*1000</f>
        <v>0.11236902789450517</v>
      </c>
      <c r="V54" s="68">
        <f t="shared" si="47"/>
        <v>0.25562149117541122</v>
      </c>
      <c r="W54" s="69">
        <f t="shared" si="48"/>
        <v>11.004202610042027</v>
      </c>
      <c r="X54" s="70">
        <f t="shared" si="49"/>
        <v>11.004202610042027</v>
      </c>
      <c r="Y54" s="71">
        <f t="shared" si="50"/>
        <v>4.6028571428571433E-2</v>
      </c>
      <c r="Z54" s="71">
        <f t="shared" si="51"/>
        <v>4.6028571428571433E-2</v>
      </c>
      <c r="AA54" s="72">
        <f t="shared" si="52"/>
        <v>0</v>
      </c>
      <c r="AB54" s="71">
        <f t="shared" si="53"/>
        <v>0</v>
      </c>
    </row>
    <row r="55" spans="1:28" s="73" customFormat="1" ht="15.75" x14ac:dyDescent="0.25">
      <c r="A55" s="61">
        <v>4</v>
      </c>
      <c r="B55" s="57" t="s">
        <v>76</v>
      </c>
      <c r="C55" s="53" t="s">
        <v>61</v>
      </c>
      <c r="D55" s="80">
        <v>17</v>
      </c>
      <c r="E55" s="53"/>
      <c r="F55" s="56">
        <v>1609.2</v>
      </c>
      <c r="G55" s="56">
        <v>1587.7</v>
      </c>
      <c r="H55" s="56">
        <v>601.1</v>
      </c>
      <c r="I55" s="56">
        <v>1587.7</v>
      </c>
      <c r="J55" s="75">
        <v>21.5</v>
      </c>
      <c r="K55" s="89">
        <v>0</v>
      </c>
      <c r="L55" s="79">
        <v>75</v>
      </c>
      <c r="M55" s="65">
        <v>0.28077649000000005</v>
      </c>
      <c r="N55" s="65">
        <v>0.28077649000000005</v>
      </c>
      <c r="O55" s="65">
        <v>2.9199999999999995</v>
      </c>
      <c r="P55" s="65">
        <v>2.9199999999999995</v>
      </c>
      <c r="Q55" s="66">
        <v>3.6574999999999998</v>
      </c>
      <c r="R55" s="66">
        <v>3.6574999999999998</v>
      </c>
      <c r="S55" s="65">
        <v>0</v>
      </c>
      <c r="T55" s="65">
        <v>0</v>
      </c>
      <c r="U55" s="67">
        <f>M56/$G55*1000</f>
        <v>0.25647549914971346</v>
      </c>
      <c r="V55" s="68">
        <f t="shared" si="47"/>
        <v>0.17684480065503561</v>
      </c>
      <c r="W55" s="69">
        <f t="shared" si="48"/>
        <v>4.8577607719181488</v>
      </c>
      <c r="X55" s="70">
        <f t="shared" si="49"/>
        <v>4.8577607719181488</v>
      </c>
      <c r="Y55" s="71">
        <f t="shared" si="50"/>
        <v>4.8766666666666666E-2</v>
      </c>
      <c r="Z55" s="71">
        <f t="shared" si="51"/>
        <v>4.8766666666666666E-2</v>
      </c>
      <c r="AA55" s="72">
        <f t="shared" si="52"/>
        <v>0</v>
      </c>
      <c r="AB55" s="71">
        <f t="shared" si="53"/>
        <v>0</v>
      </c>
    </row>
    <row r="56" spans="1:28" s="73" customFormat="1" ht="15.75" x14ac:dyDescent="0.25">
      <c r="A56" s="61">
        <v>5</v>
      </c>
      <c r="B56" s="57" t="s">
        <v>76</v>
      </c>
      <c r="C56" s="53" t="s">
        <v>61</v>
      </c>
      <c r="D56" s="80">
        <v>2</v>
      </c>
      <c r="E56" s="53">
        <v>1</v>
      </c>
      <c r="F56" s="56">
        <v>5384</v>
      </c>
      <c r="G56" s="56">
        <v>5375</v>
      </c>
      <c r="H56" s="56">
        <v>726.8</v>
      </c>
      <c r="I56" s="56">
        <v>5375</v>
      </c>
      <c r="J56" s="75">
        <v>9</v>
      </c>
      <c r="K56" s="89">
        <v>0</v>
      </c>
      <c r="L56" s="79">
        <v>256</v>
      </c>
      <c r="M56" s="65">
        <v>0.40720615000000004</v>
      </c>
      <c r="N56" s="65">
        <v>0.40720615000000004</v>
      </c>
      <c r="O56" s="65">
        <v>7.6120000000000001</v>
      </c>
      <c r="P56" s="65">
        <v>7.6120000000000001</v>
      </c>
      <c r="Q56" s="66">
        <v>4.8180999999999994</v>
      </c>
      <c r="R56" s="66">
        <v>4.8180999999999994</v>
      </c>
      <c r="S56" s="65">
        <v>5.032775</v>
      </c>
      <c r="T56" s="65">
        <v>5.032775</v>
      </c>
      <c r="U56" s="67">
        <f>M57/$G56*1000</f>
        <v>8.4120081860465101E-2</v>
      </c>
      <c r="V56" s="68">
        <f t="shared" si="47"/>
        <v>7.5759283720930243E-2</v>
      </c>
      <c r="W56" s="69">
        <f t="shared" si="48"/>
        <v>10.473307649972483</v>
      </c>
      <c r="X56" s="70">
        <f t="shared" si="49"/>
        <v>10.473307649972483</v>
      </c>
      <c r="Y56" s="71">
        <f t="shared" si="50"/>
        <v>1.8820703124999998E-2</v>
      </c>
      <c r="Z56" s="71">
        <f t="shared" si="51"/>
        <v>1.8820703124999998E-2</v>
      </c>
      <c r="AA56" s="72">
        <f t="shared" si="52"/>
        <v>1.965927734375E-2</v>
      </c>
      <c r="AB56" s="71">
        <f t="shared" si="53"/>
        <v>1.965927734375E-2</v>
      </c>
    </row>
    <row r="57" spans="1:28" s="73" customFormat="1" ht="15.75" x14ac:dyDescent="0.25">
      <c r="A57" s="61">
        <v>6</v>
      </c>
      <c r="B57" s="57" t="s">
        <v>77</v>
      </c>
      <c r="C57" s="53" t="s">
        <v>78</v>
      </c>
      <c r="D57" s="80">
        <v>11</v>
      </c>
      <c r="E57" s="53"/>
      <c r="F57" s="56">
        <v>5241.6000000000004</v>
      </c>
      <c r="G57" s="56">
        <v>3453.4</v>
      </c>
      <c r="H57" s="56">
        <v>1557.7</v>
      </c>
      <c r="I57" s="56">
        <v>3453.4</v>
      </c>
      <c r="J57" s="75">
        <v>1788.2</v>
      </c>
      <c r="K57" s="89">
        <v>0</v>
      </c>
      <c r="L57" s="79">
        <v>165</v>
      </c>
      <c r="M57" s="65">
        <v>0.45214543999999995</v>
      </c>
      <c r="N57" s="65">
        <v>0.45214543999999995</v>
      </c>
      <c r="O57" s="65">
        <v>9.0579999999999981</v>
      </c>
      <c r="P57" s="65">
        <v>9.0579999999999981</v>
      </c>
      <c r="Q57" s="66">
        <v>4.0021999999999993</v>
      </c>
      <c r="R57" s="66">
        <v>4.0021999999999993</v>
      </c>
      <c r="S57" s="65">
        <v>3.1596410000000006</v>
      </c>
      <c r="T57" s="65">
        <v>3.1596410000000006</v>
      </c>
      <c r="U57" s="67">
        <f>M58/$G57*1000</f>
        <v>0.11690758672612499</v>
      </c>
      <c r="V57" s="68">
        <f t="shared" si="47"/>
        <v>0.1309276191579313</v>
      </c>
      <c r="W57" s="69">
        <f t="shared" si="48"/>
        <v>5.8149836297104684</v>
      </c>
      <c r="X57" s="70">
        <f t="shared" si="49"/>
        <v>5.8149836297104684</v>
      </c>
      <c r="Y57" s="71">
        <f t="shared" si="50"/>
        <v>2.4255757575757573E-2</v>
      </c>
      <c r="Z57" s="71">
        <f t="shared" si="51"/>
        <v>2.4255757575757573E-2</v>
      </c>
      <c r="AA57" s="72">
        <f t="shared" si="52"/>
        <v>1.9149339393939396E-2</v>
      </c>
      <c r="AB57" s="71">
        <f t="shared" si="53"/>
        <v>1.9149339393939396E-2</v>
      </c>
    </row>
    <row r="58" spans="1:28" s="73" customFormat="1" ht="15.75" x14ac:dyDescent="0.25">
      <c r="A58" s="61"/>
      <c r="B58" s="57" t="s">
        <v>77</v>
      </c>
      <c r="C58" s="53" t="s">
        <v>78</v>
      </c>
      <c r="D58" s="80">
        <v>13</v>
      </c>
      <c r="E58" s="53"/>
      <c r="F58" s="56">
        <v>3453.9</v>
      </c>
      <c r="G58" s="56">
        <v>3428.9</v>
      </c>
      <c r="H58" s="56">
        <v>1232.3</v>
      </c>
      <c r="I58" s="56">
        <v>3428.9</v>
      </c>
      <c r="J58" s="75">
        <v>25</v>
      </c>
      <c r="K58" s="86">
        <v>0</v>
      </c>
      <c r="L58" s="79">
        <v>164</v>
      </c>
      <c r="M58" s="65">
        <v>0.40372866000000002</v>
      </c>
      <c r="N58" s="65">
        <v>0.40372866000000002</v>
      </c>
      <c r="O58" s="65">
        <v>7.8859999999999992</v>
      </c>
      <c r="P58" s="65">
        <v>7.8859999999999992</v>
      </c>
      <c r="Q58" s="66">
        <v>2.8550999999999997</v>
      </c>
      <c r="R58" s="66">
        <v>2.8550999999999997</v>
      </c>
      <c r="S58" s="65">
        <v>0.756772</v>
      </c>
      <c r="T58" s="65">
        <v>0.756772</v>
      </c>
      <c r="U58" s="67"/>
      <c r="V58" s="68"/>
      <c r="W58" s="69"/>
      <c r="X58" s="70"/>
      <c r="Y58" s="71"/>
      <c r="Z58" s="71"/>
      <c r="AA58" s="72"/>
      <c r="AB58" s="71"/>
    </row>
    <row r="59" spans="1:28" s="73" customFormat="1" ht="15.75" x14ac:dyDescent="0.25">
      <c r="A59" s="61">
        <v>2</v>
      </c>
      <c r="B59" s="57" t="s">
        <v>77</v>
      </c>
      <c r="C59" s="53" t="s">
        <v>78</v>
      </c>
      <c r="D59" s="80">
        <v>15</v>
      </c>
      <c r="E59" s="53"/>
      <c r="F59" s="56">
        <v>3469.2</v>
      </c>
      <c r="G59" s="56">
        <v>3375.8</v>
      </c>
      <c r="H59" s="56">
        <v>1230.2</v>
      </c>
      <c r="I59" s="56">
        <v>3375.8</v>
      </c>
      <c r="J59" s="75">
        <v>93.4</v>
      </c>
      <c r="K59" s="86">
        <v>0</v>
      </c>
      <c r="L59" s="79">
        <v>184</v>
      </c>
      <c r="M59" s="65">
        <v>0.50332249000000007</v>
      </c>
      <c r="N59" s="65">
        <v>0.50332249000000007</v>
      </c>
      <c r="O59" s="65">
        <v>3.3239999999999998</v>
      </c>
      <c r="P59" s="65">
        <v>3.3239999999999998</v>
      </c>
      <c r="Q59" s="66">
        <v>3.9354999999999998</v>
      </c>
      <c r="R59" s="66">
        <v>3.9354999999999998</v>
      </c>
      <c r="S59" s="65">
        <v>1.087377</v>
      </c>
      <c r="T59" s="65">
        <v>1.087377</v>
      </c>
      <c r="U59" s="67">
        <f>M60/$G59*1000</f>
        <v>0.14157487410391609</v>
      </c>
      <c r="V59" s="68">
        <f t="shared" ref="V59:V63" si="54">N59/$G59*1000</f>
        <v>0.14909724805971919</v>
      </c>
      <c r="W59" s="69">
        <f t="shared" ref="W59:W63" si="55">O59/$H59*1000</f>
        <v>2.7019996748496178</v>
      </c>
      <c r="X59" s="70">
        <f t="shared" ref="X59:X63" si="56">P59/$H59*1000</f>
        <v>2.7019996748496178</v>
      </c>
      <c r="Y59" s="71">
        <f t="shared" ref="Y59:Y63" si="57">Q59/$L59</f>
        <v>2.1388586956521738E-2</v>
      </c>
      <c r="Z59" s="71">
        <f t="shared" ref="Z59:Z63" si="58">R59/$L59</f>
        <v>2.1388586956521738E-2</v>
      </c>
      <c r="AA59" s="72">
        <f t="shared" ref="AA59:AA63" si="59">S59/$L59</f>
        <v>5.9096576086956525E-3</v>
      </c>
      <c r="AB59" s="71">
        <f t="shared" ref="AB59:AB63" si="60">T59/$L59</f>
        <v>5.9096576086956525E-3</v>
      </c>
    </row>
    <row r="60" spans="1:28" s="73" customFormat="1" ht="15.75" x14ac:dyDescent="0.25">
      <c r="A60" s="61">
        <v>3</v>
      </c>
      <c r="B60" s="57" t="s">
        <v>77</v>
      </c>
      <c r="C60" s="53" t="s">
        <v>78</v>
      </c>
      <c r="D60" s="80">
        <v>17</v>
      </c>
      <c r="E60" s="53"/>
      <c r="F60" s="56">
        <v>3551</v>
      </c>
      <c r="G60" s="56">
        <v>3430.4</v>
      </c>
      <c r="H60" s="56">
        <v>1237.2</v>
      </c>
      <c r="I60" s="56">
        <v>3430.4</v>
      </c>
      <c r="J60" s="76">
        <v>120.6</v>
      </c>
      <c r="K60" s="86">
        <v>0</v>
      </c>
      <c r="L60" s="79">
        <v>164</v>
      </c>
      <c r="M60" s="65">
        <v>0.47792846</v>
      </c>
      <c r="N60" s="65">
        <v>0.47792846</v>
      </c>
      <c r="O60" s="65">
        <v>9.1949999999999985</v>
      </c>
      <c r="P60" s="65">
        <v>9.1949999999999985</v>
      </c>
      <c r="Q60" s="66">
        <v>3.9519000000000006</v>
      </c>
      <c r="R60" s="66">
        <v>3.9519000000000006</v>
      </c>
      <c r="S60" s="65">
        <v>1.2640570000000002</v>
      </c>
      <c r="T60" s="65">
        <v>1.2640570000000002</v>
      </c>
      <c r="U60" s="67">
        <f>M61/$G60*1000</f>
        <v>0.10088659048507462</v>
      </c>
      <c r="V60" s="68">
        <f t="shared" si="54"/>
        <v>0.13932149603544774</v>
      </c>
      <c r="W60" s="69">
        <f t="shared" si="55"/>
        <v>7.4321047526673114</v>
      </c>
      <c r="X60" s="70">
        <f t="shared" si="56"/>
        <v>7.4321047526673114</v>
      </c>
      <c r="Y60" s="71">
        <f t="shared" si="57"/>
        <v>2.4096951219512198E-2</v>
      </c>
      <c r="Z60" s="71">
        <f t="shared" si="58"/>
        <v>2.4096951219512198E-2</v>
      </c>
      <c r="AA60" s="72">
        <f t="shared" si="59"/>
        <v>7.7076646341463426E-3</v>
      </c>
      <c r="AB60" s="71">
        <f t="shared" si="60"/>
        <v>7.7076646341463426E-3</v>
      </c>
    </row>
    <row r="61" spans="1:28" s="73" customFormat="1" ht="15.75" x14ac:dyDescent="0.25">
      <c r="A61" s="61">
        <v>4</v>
      </c>
      <c r="B61" s="57" t="s">
        <v>79</v>
      </c>
      <c r="C61" s="53" t="s">
        <v>61</v>
      </c>
      <c r="D61" s="80">
        <v>10</v>
      </c>
      <c r="E61" s="53"/>
      <c r="F61" s="56">
        <v>3609.3</v>
      </c>
      <c r="G61" s="56">
        <v>3333.3</v>
      </c>
      <c r="H61" s="56">
        <v>705.2</v>
      </c>
      <c r="I61" s="56">
        <v>3333.3</v>
      </c>
      <c r="J61" s="75">
        <v>184</v>
      </c>
      <c r="K61" s="89">
        <v>3</v>
      </c>
      <c r="L61" s="79">
        <v>146</v>
      </c>
      <c r="M61" s="65">
        <v>0.34608136</v>
      </c>
      <c r="N61" s="65">
        <v>0.34608136</v>
      </c>
      <c r="O61" s="65">
        <v>16.920000000000002</v>
      </c>
      <c r="P61" s="65">
        <v>16.920000000000002</v>
      </c>
      <c r="Q61" s="66">
        <v>3.1297999999999999</v>
      </c>
      <c r="R61" s="66">
        <v>3.1297999999999999</v>
      </c>
      <c r="S61" s="65">
        <v>0.88385000000000002</v>
      </c>
      <c r="T61" s="65">
        <v>0.88385000000000002</v>
      </c>
      <c r="U61" s="67">
        <f>M62/$G61*1000</f>
        <v>0.14096028860288604</v>
      </c>
      <c r="V61" s="68">
        <f t="shared" si="54"/>
        <v>0.10382544625446255</v>
      </c>
      <c r="W61" s="69">
        <f t="shared" si="55"/>
        <v>23.993193420306294</v>
      </c>
      <c r="X61" s="70">
        <f t="shared" si="56"/>
        <v>23.993193420306294</v>
      </c>
      <c r="Y61" s="71">
        <f t="shared" si="57"/>
        <v>2.1436986301369861E-2</v>
      </c>
      <c r="Z61" s="71">
        <f t="shared" si="58"/>
        <v>2.1436986301369861E-2</v>
      </c>
      <c r="AA61" s="72">
        <f t="shared" si="59"/>
        <v>6.0537671232876716E-3</v>
      </c>
      <c r="AB61" s="71">
        <f t="shared" si="60"/>
        <v>6.0537671232876716E-3</v>
      </c>
    </row>
    <row r="62" spans="1:28" s="73" customFormat="1" ht="15.75" x14ac:dyDescent="0.25">
      <c r="A62" s="61">
        <v>5</v>
      </c>
      <c r="B62" s="57" t="s">
        <v>79</v>
      </c>
      <c r="C62" s="53" t="s">
        <v>61</v>
      </c>
      <c r="D62" s="80">
        <v>12</v>
      </c>
      <c r="E62" s="53"/>
      <c r="F62" s="56">
        <v>3390.5</v>
      </c>
      <c r="G62" s="56">
        <v>3390.5</v>
      </c>
      <c r="H62" s="56">
        <v>1211.9000000000001</v>
      </c>
      <c r="I62" s="56">
        <v>3390.5</v>
      </c>
      <c r="J62" s="75">
        <v>276</v>
      </c>
      <c r="K62" s="86">
        <v>0</v>
      </c>
      <c r="L62" s="79">
        <v>186</v>
      </c>
      <c r="M62" s="65">
        <v>0.46986293000000001</v>
      </c>
      <c r="N62" s="65">
        <v>0.46986293000000001</v>
      </c>
      <c r="O62" s="65">
        <v>10.023</v>
      </c>
      <c r="P62" s="65">
        <v>10.023</v>
      </c>
      <c r="Q62" s="66">
        <v>6.7436999999999987</v>
      </c>
      <c r="R62" s="66">
        <v>6.7436999999999987</v>
      </c>
      <c r="S62" s="65">
        <v>0</v>
      </c>
      <c r="T62" s="65">
        <v>0</v>
      </c>
      <c r="U62" s="67">
        <f>M63/$G62*1000</f>
        <v>0.14501502433269428</v>
      </c>
      <c r="V62" s="68">
        <f t="shared" si="54"/>
        <v>0.13858219436661259</v>
      </c>
      <c r="W62" s="69">
        <f t="shared" si="55"/>
        <v>8.270484363396319</v>
      </c>
      <c r="X62" s="70">
        <f t="shared" si="56"/>
        <v>8.270484363396319</v>
      </c>
      <c r="Y62" s="71">
        <f t="shared" si="57"/>
        <v>3.6256451612903216E-2</v>
      </c>
      <c r="Z62" s="71">
        <f t="shared" si="58"/>
        <v>3.6256451612903216E-2</v>
      </c>
      <c r="AA62" s="72">
        <f t="shared" si="59"/>
        <v>0</v>
      </c>
      <c r="AB62" s="71">
        <f t="shared" si="60"/>
        <v>0</v>
      </c>
    </row>
    <row r="63" spans="1:28" s="73" customFormat="1" ht="15.75" x14ac:dyDescent="0.25">
      <c r="A63" s="61">
        <v>6</v>
      </c>
      <c r="B63" s="57" t="s">
        <v>79</v>
      </c>
      <c r="C63" s="53" t="s">
        <v>61</v>
      </c>
      <c r="D63" s="80">
        <v>14</v>
      </c>
      <c r="E63" s="53"/>
      <c r="F63" s="56">
        <v>3404.6</v>
      </c>
      <c r="G63" s="56">
        <v>3381.9</v>
      </c>
      <c r="H63" s="56">
        <v>1220.7</v>
      </c>
      <c r="I63" s="56">
        <v>3381.9</v>
      </c>
      <c r="J63" s="75">
        <v>0</v>
      </c>
      <c r="K63" s="87">
        <v>1</v>
      </c>
      <c r="L63" s="79">
        <v>148</v>
      </c>
      <c r="M63" s="65">
        <v>0.49167343999999996</v>
      </c>
      <c r="N63" s="65">
        <v>0.49167343999999996</v>
      </c>
      <c r="O63" s="65">
        <v>5.8359999999999994</v>
      </c>
      <c r="P63" s="65">
        <v>5.8359999999999994</v>
      </c>
      <c r="Q63" s="66">
        <v>3.9910999999999994</v>
      </c>
      <c r="R63" s="66">
        <v>3.9910999999999994</v>
      </c>
      <c r="S63" s="65">
        <v>1.12544</v>
      </c>
      <c r="T63" s="65">
        <v>1.12544</v>
      </c>
      <c r="U63" s="67">
        <f>M64/$G63*1000</f>
        <v>0.23511193707679121</v>
      </c>
      <c r="V63" s="68">
        <f t="shared" si="54"/>
        <v>0.14538379017711936</v>
      </c>
      <c r="W63" s="69">
        <f t="shared" si="55"/>
        <v>4.7808634390104032</v>
      </c>
      <c r="X63" s="70">
        <f t="shared" si="56"/>
        <v>4.7808634390104032</v>
      </c>
      <c r="Y63" s="71">
        <f t="shared" si="57"/>
        <v>2.6966891891891887E-2</v>
      </c>
      <c r="Z63" s="71">
        <f t="shared" si="58"/>
        <v>2.6966891891891887E-2</v>
      </c>
      <c r="AA63" s="72">
        <f t="shared" si="59"/>
        <v>7.6043243243243243E-3</v>
      </c>
      <c r="AB63" s="71">
        <f t="shared" si="60"/>
        <v>7.6043243243243243E-3</v>
      </c>
    </row>
    <row r="64" spans="1:28" s="73" customFormat="1" ht="15.75" x14ac:dyDescent="0.25">
      <c r="A64" s="61"/>
      <c r="B64" s="57" t="s">
        <v>79</v>
      </c>
      <c r="C64" s="53" t="s">
        <v>61</v>
      </c>
      <c r="D64" s="80">
        <v>16</v>
      </c>
      <c r="E64" s="53"/>
      <c r="F64" s="56">
        <v>5427.8</v>
      </c>
      <c r="G64" s="56">
        <v>5106</v>
      </c>
      <c r="H64" s="56">
        <v>1553.5</v>
      </c>
      <c r="I64" s="56">
        <v>5106</v>
      </c>
      <c r="J64" s="75">
        <v>22.7</v>
      </c>
      <c r="K64" s="91">
        <v>0</v>
      </c>
      <c r="L64" s="79">
        <v>233</v>
      </c>
      <c r="M64" s="65">
        <v>0.79512506000000016</v>
      </c>
      <c r="N64" s="65">
        <v>0.79512506000000016</v>
      </c>
      <c r="O64" s="65">
        <v>7.3370000000000006</v>
      </c>
      <c r="P64" s="65">
        <v>7.3370000000000006</v>
      </c>
      <c r="Q64" s="66">
        <v>5.360100000000001</v>
      </c>
      <c r="R64" s="66">
        <v>5.360100000000001</v>
      </c>
      <c r="S64" s="65">
        <v>4.5202610000000005</v>
      </c>
      <c r="T64" s="65">
        <v>4.5202610000000005</v>
      </c>
      <c r="U64" s="67"/>
      <c r="V64" s="68"/>
      <c r="W64" s="69"/>
      <c r="X64" s="70"/>
      <c r="Y64" s="71"/>
      <c r="Z64" s="71"/>
      <c r="AA64" s="72"/>
      <c r="AB64" s="71"/>
    </row>
    <row r="65" spans="1:28" s="73" customFormat="1" ht="15.75" x14ac:dyDescent="0.25">
      <c r="A65" s="61">
        <v>2</v>
      </c>
      <c r="B65" s="57" t="s">
        <v>79</v>
      </c>
      <c r="C65" s="53" t="s">
        <v>61</v>
      </c>
      <c r="D65" s="80">
        <v>8</v>
      </c>
      <c r="E65" s="53"/>
      <c r="F65" s="56">
        <v>1691.5</v>
      </c>
      <c r="G65" s="56">
        <v>1666.1</v>
      </c>
      <c r="H65" s="56">
        <v>259.89999999999998</v>
      </c>
      <c r="I65" s="56">
        <v>1666.1</v>
      </c>
      <c r="J65" s="75">
        <v>321.8</v>
      </c>
      <c r="K65" s="86">
        <v>0</v>
      </c>
      <c r="L65" s="79">
        <v>61</v>
      </c>
      <c r="M65" s="65">
        <v>0.28495809999999999</v>
      </c>
      <c r="N65" s="65">
        <v>0.28495809999999999</v>
      </c>
      <c r="O65" s="65">
        <v>4.0859999999999994</v>
      </c>
      <c r="P65" s="65">
        <v>4.0859999999999994</v>
      </c>
      <c r="Q65" s="66">
        <v>1.4386999999999999</v>
      </c>
      <c r="R65" s="66">
        <v>1.4386999999999999</v>
      </c>
      <c r="S65" s="65">
        <v>0.39480700000000002</v>
      </c>
      <c r="T65" s="65">
        <v>0.39480700000000002</v>
      </c>
      <c r="U65" s="67">
        <f>M66/$G65*1000</f>
        <v>0.28663036432387018</v>
      </c>
      <c r="V65" s="68">
        <f t="shared" ref="V65:V69" si="61">N65/$G65*1000</f>
        <v>0.17103301122381612</v>
      </c>
      <c r="W65" s="69">
        <f t="shared" ref="W65:W69" si="62">O65/$H65*1000</f>
        <v>15.721431319738358</v>
      </c>
      <c r="X65" s="70">
        <f t="shared" ref="X65:X69" si="63">P65/$H65*1000</f>
        <v>15.721431319738358</v>
      </c>
      <c r="Y65" s="71">
        <f t="shared" ref="Y65:Y69" si="64">Q65/$L65</f>
        <v>2.3585245901639341E-2</v>
      </c>
      <c r="Z65" s="71">
        <f t="shared" ref="Z65:Z69" si="65">R65/$L65</f>
        <v>2.3585245901639341E-2</v>
      </c>
      <c r="AA65" s="72">
        <f t="shared" ref="AA65:AA69" si="66">S65/$L65</f>
        <v>6.4722459016393445E-3</v>
      </c>
      <c r="AB65" s="71">
        <f t="shared" ref="AB65:AB69" si="67">T65/$L65</f>
        <v>6.4722459016393445E-3</v>
      </c>
    </row>
    <row r="66" spans="1:28" s="73" customFormat="1" ht="15.75" x14ac:dyDescent="0.25">
      <c r="A66" s="61">
        <v>3</v>
      </c>
      <c r="B66" s="57" t="s">
        <v>79</v>
      </c>
      <c r="C66" s="53" t="s">
        <v>61</v>
      </c>
      <c r="D66" s="80" t="s">
        <v>63</v>
      </c>
      <c r="E66" s="53"/>
      <c r="F66" s="56">
        <v>5202.3999999999996</v>
      </c>
      <c r="G66" s="56">
        <v>4554.6000000000004</v>
      </c>
      <c r="H66" s="56">
        <v>1409</v>
      </c>
      <c r="I66" s="56">
        <v>4554.6000000000004</v>
      </c>
      <c r="J66" s="75">
        <v>647.79999999999995</v>
      </c>
      <c r="K66" s="86">
        <v>0</v>
      </c>
      <c r="L66" s="79">
        <v>150</v>
      </c>
      <c r="M66" s="65">
        <v>0.47755485000000009</v>
      </c>
      <c r="N66" s="65">
        <v>0.47755485000000009</v>
      </c>
      <c r="O66" s="65">
        <v>3.4949999999999997</v>
      </c>
      <c r="P66" s="65">
        <v>3.4949999999999997</v>
      </c>
      <c r="Q66" s="66">
        <v>4.5042000000000009</v>
      </c>
      <c r="R66" s="66">
        <v>4.5042000000000009</v>
      </c>
      <c r="S66" s="65">
        <v>1.2623</v>
      </c>
      <c r="T66" s="65">
        <v>1.2623</v>
      </c>
      <c r="U66" s="67">
        <f>M67/$G66*1000</f>
        <v>0.1949267553681992</v>
      </c>
      <c r="V66" s="68">
        <f t="shared" si="61"/>
        <v>0.10485110657357398</v>
      </c>
      <c r="W66" s="69">
        <f t="shared" si="62"/>
        <v>2.4804826117814049</v>
      </c>
      <c r="X66" s="70">
        <f t="shared" si="63"/>
        <v>2.4804826117814049</v>
      </c>
      <c r="Y66" s="71">
        <f t="shared" si="64"/>
        <v>3.0028000000000006E-2</v>
      </c>
      <c r="Z66" s="71">
        <f t="shared" si="65"/>
        <v>3.0028000000000006E-2</v>
      </c>
      <c r="AA66" s="72">
        <f t="shared" si="66"/>
        <v>8.4153333333333337E-3</v>
      </c>
      <c r="AB66" s="71">
        <f t="shared" si="67"/>
        <v>8.4153333333333337E-3</v>
      </c>
    </row>
    <row r="67" spans="1:28" s="73" customFormat="1" ht="15.75" x14ac:dyDescent="0.25">
      <c r="A67" s="61">
        <v>4</v>
      </c>
      <c r="B67" s="57" t="s">
        <v>80</v>
      </c>
      <c r="C67" s="53" t="s">
        <v>61</v>
      </c>
      <c r="D67" s="80">
        <v>2</v>
      </c>
      <c r="E67" s="53"/>
      <c r="F67" s="56">
        <v>6434.3</v>
      </c>
      <c r="G67" s="56">
        <v>5086</v>
      </c>
      <c r="H67" s="56">
        <v>1432</v>
      </c>
      <c r="I67" s="56">
        <v>5086</v>
      </c>
      <c r="J67" s="75">
        <v>1348.3</v>
      </c>
      <c r="K67" s="89">
        <v>0</v>
      </c>
      <c r="L67" s="79">
        <v>226</v>
      </c>
      <c r="M67" s="65">
        <v>0.88781340000000009</v>
      </c>
      <c r="N67" s="65">
        <v>0.88781340000000009</v>
      </c>
      <c r="O67" s="65">
        <v>4.8849999999999998</v>
      </c>
      <c r="P67" s="65">
        <v>4.8849999999999998</v>
      </c>
      <c r="Q67" s="66">
        <v>4.9218999999999999</v>
      </c>
      <c r="R67" s="66">
        <v>4.9218999999999999</v>
      </c>
      <c r="S67" s="65">
        <v>4.4549849999999998</v>
      </c>
      <c r="T67" s="65">
        <v>4.4549849999999998</v>
      </c>
      <c r="U67" s="67">
        <f>M68/$G67*1000</f>
        <v>0.53816690916240673</v>
      </c>
      <c r="V67" s="68">
        <f t="shared" si="61"/>
        <v>0.17456024380652774</v>
      </c>
      <c r="W67" s="69">
        <f t="shared" si="62"/>
        <v>3.4113128491620111</v>
      </c>
      <c r="X67" s="70">
        <f t="shared" si="63"/>
        <v>3.4113128491620111</v>
      </c>
      <c r="Y67" s="71">
        <f t="shared" si="64"/>
        <v>2.1778318584070797E-2</v>
      </c>
      <c r="Z67" s="71">
        <f t="shared" si="65"/>
        <v>2.1778318584070797E-2</v>
      </c>
      <c r="AA67" s="72">
        <f t="shared" si="66"/>
        <v>1.9712323008849557E-2</v>
      </c>
      <c r="AB67" s="71">
        <f t="shared" si="67"/>
        <v>1.9712323008849557E-2</v>
      </c>
    </row>
    <row r="68" spans="1:28" s="73" customFormat="1" ht="15.75" x14ac:dyDescent="0.25">
      <c r="A68" s="61">
        <v>5</v>
      </c>
      <c r="B68" s="57" t="s">
        <v>80</v>
      </c>
      <c r="C68" s="53" t="s">
        <v>61</v>
      </c>
      <c r="D68" s="80" t="s">
        <v>81</v>
      </c>
      <c r="E68" s="53"/>
      <c r="F68" s="56">
        <v>23634</v>
      </c>
      <c r="G68" s="56">
        <v>19133.3</v>
      </c>
      <c r="H68" s="56">
        <v>4248.8999999999996</v>
      </c>
      <c r="I68" s="56">
        <v>19133.3</v>
      </c>
      <c r="J68" s="75">
        <v>4500.7</v>
      </c>
      <c r="K68" s="89">
        <v>0</v>
      </c>
      <c r="L68" s="79">
        <v>765</v>
      </c>
      <c r="M68" s="65">
        <v>2.7371169000000002</v>
      </c>
      <c r="N68" s="65">
        <v>2.7371169000000002</v>
      </c>
      <c r="O68" s="65">
        <v>13.5558</v>
      </c>
      <c r="P68" s="65">
        <v>13.5558</v>
      </c>
      <c r="Q68" s="66">
        <v>19.694500000000001</v>
      </c>
      <c r="R68" s="66">
        <v>19.694500000000001</v>
      </c>
      <c r="S68" s="65">
        <v>4.6612270000000002</v>
      </c>
      <c r="T68" s="65">
        <v>4.6612270000000002</v>
      </c>
      <c r="U68" s="67">
        <f>M69/$G68*1000</f>
        <v>1.3880138815572851E-2</v>
      </c>
      <c r="V68" s="68">
        <f t="shared" si="61"/>
        <v>0.14305513946888412</v>
      </c>
      <c r="W68" s="69">
        <f t="shared" si="62"/>
        <v>3.1904257572548191</v>
      </c>
      <c r="X68" s="70">
        <f t="shared" si="63"/>
        <v>3.1904257572548191</v>
      </c>
      <c r="Y68" s="71">
        <f t="shared" si="64"/>
        <v>2.5744444444444445E-2</v>
      </c>
      <c r="Z68" s="71">
        <f t="shared" si="65"/>
        <v>2.5744444444444445E-2</v>
      </c>
      <c r="AA68" s="72">
        <f t="shared" si="66"/>
        <v>6.0931071895424837E-3</v>
      </c>
      <c r="AB68" s="71">
        <f t="shared" si="67"/>
        <v>6.0931071895424837E-3</v>
      </c>
    </row>
    <row r="69" spans="1:28" s="73" customFormat="1" ht="15.75" x14ac:dyDescent="0.25">
      <c r="A69" s="61">
        <v>6</v>
      </c>
      <c r="B69" s="57" t="s">
        <v>80</v>
      </c>
      <c r="C69" s="53" t="s">
        <v>61</v>
      </c>
      <c r="D69" s="80">
        <v>6</v>
      </c>
      <c r="E69" s="53"/>
      <c r="F69" s="56">
        <v>1763</v>
      </c>
      <c r="G69" s="56">
        <v>1506.5</v>
      </c>
      <c r="H69" s="56">
        <v>659.8</v>
      </c>
      <c r="I69" s="56">
        <v>1506.5</v>
      </c>
      <c r="J69" s="75">
        <v>256.5</v>
      </c>
      <c r="K69" s="89">
        <v>0</v>
      </c>
      <c r="L69" s="79">
        <v>39</v>
      </c>
      <c r="M69" s="65">
        <v>0.26557286000000002</v>
      </c>
      <c r="N69" s="65">
        <v>0.26557286000000002</v>
      </c>
      <c r="O69" s="65">
        <v>11.663</v>
      </c>
      <c r="P69" s="65">
        <v>11.663</v>
      </c>
      <c r="Q69" s="66">
        <v>1.4376000000000002</v>
      </c>
      <c r="R69" s="66">
        <v>1.4376000000000002</v>
      </c>
      <c r="S69" s="65">
        <v>3.0435850000000002</v>
      </c>
      <c r="T69" s="65">
        <v>3.0435850000000002</v>
      </c>
      <c r="U69" s="67">
        <f>M70/$G69*1000</f>
        <v>0.57631582475937604</v>
      </c>
      <c r="V69" s="68">
        <f t="shared" si="61"/>
        <v>0.1762846730833057</v>
      </c>
      <c r="W69" s="69">
        <f t="shared" si="62"/>
        <v>17.67656865716884</v>
      </c>
      <c r="X69" s="70">
        <f t="shared" si="63"/>
        <v>17.67656865716884</v>
      </c>
      <c r="Y69" s="71">
        <f t="shared" si="64"/>
        <v>3.6861538461538466E-2</v>
      </c>
      <c r="Z69" s="71">
        <f t="shared" si="65"/>
        <v>3.6861538461538466E-2</v>
      </c>
      <c r="AA69" s="72">
        <f t="shared" si="66"/>
        <v>7.8040641025641025E-2</v>
      </c>
      <c r="AB69" s="71">
        <f t="shared" si="67"/>
        <v>7.8040641025641025E-2</v>
      </c>
    </row>
    <row r="70" spans="1:28" s="73" customFormat="1" ht="15.75" x14ac:dyDescent="0.25">
      <c r="A70" s="61"/>
      <c r="B70" s="57" t="s">
        <v>82</v>
      </c>
      <c r="C70" s="53" t="s">
        <v>71</v>
      </c>
      <c r="D70" s="80">
        <v>16</v>
      </c>
      <c r="E70" s="53"/>
      <c r="F70" s="56">
        <v>7846.5</v>
      </c>
      <c r="G70" s="56">
        <v>6628.7</v>
      </c>
      <c r="H70" s="56">
        <v>1553.5</v>
      </c>
      <c r="I70" s="56">
        <v>6628.7</v>
      </c>
      <c r="J70" s="75">
        <v>149.6</v>
      </c>
      <c r="K70" s="86">
        <v>0</v>
      </c>
      <c r="L70" s="79">
        <v>254</v>
      </c>
      <c r="M70" s="65">
        <v>0.86821979000000005</v>
      </c>
      <c r="N70" s="65">
        <v>0.86821979000000005</v>
      </c>
      <c r="O70" s="65">
        <v>7.7529000000000003</v>
      </c>
      <c r="P70" s="65">
        <v>7.7529000000000003</v>
      </c>
      <c r="Q70" s="66">
        <v>7.3201999999999998</v>
      </c>
      <c r="R70" s="66">
        <v>7.3201999999999998</v>
      </c>
      <c r="S70" s="65">
        <v>8.2097670000000011</v>
      </c>
      <c r="T70" s="65">
        <v>8.2097670000000011</v>
      </c>
      <c r="U70" s="67"/>
      <c r="V70" s="68"/>
      <c r="W70" s="69"/>
      <c r="X70" s="70"/>
      <c r="Y70" s="71"/>
      <c r="Z70" s="71"/>
      <c r="AA70" s="72"/>
      <c r="AB70" s="71"/>
    </row>
    <row r="71" spans="1:28" s="73" customFormat="1" ht="15.75" x14ac:dyDescent="0.25">
      <c r="A71" s="61">
        <v>2</v>
      </c>
      <c r="B71" s="57" t="s">
        <v>82</v>
      </c>
      <c r="C71" s="53" t="s">
        <v>71</v>
      </c>
      <c r="D71" s="80">
        <v>24</v>
      </c>
      <c r="E71" s="53">
        <v>1</v>
      </c>
      <c r="F71" s="56">
        <v>6607.7</v>
      </c>
      <c r="G71" s="56">
        <v>5554</v>
      </c>
      <c r="H71" s="56">
        <v>1556</v>
      </c>
      <c r="I71" s="56">
        <v>5554</v>
      </c>
      <c r="J71" s="75">
        <v>473</v>
      </c>
      <c r="K71" s="86">
        <v>0</v>
      </c>
      <c r="L71" s="79">
        <v>286</v>
      </c>
      <c r="M71" s="65">
        <v>1.0378700599999999</v>
      </c>
      <c r="N71" s="65">
        <v>1.0378700599999999</v>
      </c>
      <c r="O71" s="65">
        <v>11.863999999999999</v>
      </c>
      <c r="P71" s="65">
        <v>11.863999999999999</v>
      </c>
      <c r="Q71" s="66">
        <v>5.4855999999999998</v>
      </c>
      <c r="R71" s="66">
        <v>5.4855999999999998</v>
      </c>
      <c r="S71" s="65">
        <v>5.5097969999999998</v>
      </c>
      <c r="T71" s="65">
        <v>5.5097969999999998</v>
      </c>
      <c r="U71" s="67">
        <f>M72/$G71*1000</f>
        <v>0.11087364602088584</v>
      </c>
      <c r="V71" s="68">
        <f t="shared" ref="V71:V75" si="68">N71/$G71*1000</f>
        <v>0.18686893410154842</v>
      </c>
      <c r="W71" s="69">
        <f t="shared" ref="W71:W75" si="69">O71/$H71*1000</f>
        <v>7.6246786632390737</v>
      </c>
      <c r="X71" s="70">
        <f t="shared" ref="X71:X75" si="70">P71/$H71*1000</f>
        <v>7.6246786632390737</v>
      </c>
      <c r="Y71" s="71">
        <f t="shared" ref="Y71:Y75" si="71">Q71/$L71</f>
        <v>1.9180419580419581E-2</v>
      </c>
      <c r="Z71" s="71">
        <f t="shared" ref="Z71:Z75" si="72">R71/$L71</f>
        <v>1.9180419580419581E-2</v>
      </c>
      <c r="AA71" s="72">
        <f t="shared" ref="AA71:AA75" si="73">S71/$L71</f>
        <v>1.9265024475524476E-2</v>
      </c>
      <c r="AB71" s="71">
        <f t="shared" ref="AB71:AB75" si="74">T71/$L71</f>
        <v>1.9265024475524476E-2</v>
      </c>
    </row>
    <row r="72" spans="1:28" s="73" customFormat="1" ht="15.75" x14ac:dyDescent="0.25">
      <c r="A72" s="61">
        <v>3</v>
      </c>
      <c r="B72" s="57" t="s">
        <v>82</v>
      </c>
      <c r="C72" s="53" t="s">
        <v>71</v>
      </c>
      <c r="D72" s="80">
        <v>24</v>
      </c>
      <c r="E72" s="53">
        <v>3</v>
      </c>
      <c r="F72" s="56">
        <v>4246</v>
      </c>
      <c r="G72" s="56">
        <v>3613.8</v>
      </c>
      <c r="H72" s="56">
        <v>1102.3</v>
      </c>
      <c r="I72" s="56">
        <v>3613.8</v>
      </c>
      <c r="J72" s="75">
        <v>699</v>
      </c>
      <c r="K72" s="86">
        <v>0</v>
      </c>
      <c r="L72" s="79">
        <v>206</v>
      </c>
      <c r="M72" s="65">
        <v>0.61579222999999994</v>
      </c>
      <c r="N72" s="65">
        <v>0.61579222999999994</v>
      </c>
      <c r="O72" s="65">
        <v>24.707000000000001</v>
      </c>
      <c r="P72" s="65">
        <v>24.707000000000001</v>
      </c>
      <c r="Q72" s="66">
        <v>3.9161000000000001</v>
      </c>
      <c r="R72" s="66">
        <v>3.9161000000000001</v>
      </c>
      <c r="S72" s="65">
        <v>3.5724270000000002</v>
      </c>
      <c r="T72" s="65">
        <v>3.5724270000000002</v>
      </c>
      <c r="U72" s="67">
        <f>M73/$G72*1000</f>
        <v>0.24357632409098456</v>
      </c>
      <c r="V72" s="68">
        <f t="shared" si="68"/>
        <v>0.17040019646909069</v>
      </c>
      <c r="W72" s="69">
        <f t="shared" si="69"/>
        <v>22.414043363875535</v>
      </c>
      <c r="X72" s="70">
        <f t="shared" si="70"/>
        <v>22.414043363875535</v>
      </c>
      <c r="Y72" s="71">
        <f t="shared" si="71"/>
        <v>1.9010194174757283E-2</v>
      </c>
      <c r="Z72" s="71">
        <f t="shared" si="72"/>
        <v>1.9010194174757283E-2</v>
      </c>
      <c r="AA72" s="72">
        <f t="shared" si="73"/>
        <v>1.7341878640776701E-2</v>
      </c>
      <c r="AB72" s="71">
        <f t="shared" si="74"/>
        <v>1.7341878640776701E-2</v>
      </c>
    </row>
    <row r="73" spans="1:28" s="73" customFormat="1" ht="15.75" x14ac:dyDescent="0.25">
      <c r="A73" s="61">
        <v>4</v>
      </c>
      <c r="B73" s="57" t="s">
        <v>82</v>
      </c>
      <c r="C73" s="53" t="s">
        <v>71</v>
      </c>
      <c r="D73" s="80">
        <v>24</v>
      </c>
      <c r="E73" s="53">
        <v>6</v>
      </c>
      <c r="F73" s="56">
        <v>6678.8</v>
      </c>
      <c r="G73" s="56">
        <v>4363.5</v>
      </c>
      <c r="H73" s="56">
        <v>2671.6</v>
      </c>
      <c r="I73" s="56">
        <v>4363.5</v>
      </c>
      <c r="J73" s="63">
        <v>724</v>
      </c>
      <c r="K73" s="86">
        <v>0</v>
      </c>
      <c r="L73" s="79">
        <v>310</v>
      </c>
      <c r="M73" s="65">
        <v>0.88023612000000007</v>
      </c>
      <c r="N73" s="65">
        <v>0.88023612000000007</v>
      </c>
      <c r="O73" s="65">
        <v>5.218</v>
      </c>
      <c r="P73" s="65">
        <v>5.218</v>
      </c>
      <c r="Q73" s="66">
        <v>5.595699999999999</v>
      </c>
      <c r="R73" s="66">
        <v>5.595699999999999</v>
      </c>
      <c r="S73" s="65">
        <v>4.7439249999999991</v>
      </c>
      <c r="T73" s="65">
        <v>4.7439249999999991</v>
      </c>
      <c r="U73" s="67">
        <f>M74/$G73*1000</f>
        <v>0.13673981207746069</v>
      </c>
      <c r="V73" s="68">
        <f t="shared" si="68"/>
        <v>0.201727081471296</v>
      </c>
      <c r="W73" s="69">
        <f t="shared" si="69"/>
        <v>1.9531366971103459</v>
      </c>
      <c r="X73" s="70">
        <f t="shared" si="70"/>
        <v>1.9531366971103459</v>
      </c>
      <c r="Y73" s="71">
        <f t="shared" si="71"/>
        <v>1.8050645161290318E-2</v>
      </c>
      <c r="Z73" s="71">
        <f t="shared" si="72"/>
        <v>1.8050645161290318E-2</v>
      </c>
      <c r="AA73" s="72">
        <f t="shared" si="73"/>
        <v>1.5302983870967738E-2</v>
      </c>
      <c r="AB73" s="71">
        <f t="shared" si="74"/>
        <v>1.5302983870967738E-2</v>
      </c>
    </row>
    <row r="74" spans="1:28" s="73" customFormat="1" ht="15.75" x14ac:dyDescent="0.25">
      <c r="A74" s="61">
        <v>5</v>
      </c>
      <c r="B74" s="57" t="s">
        <v>82</v>
      </c>
      <c r="C74" s="53" t="s">
        <v>71</v>
      </c>
      <c r="D74" s="80">
        <v>26</v>
      </c>
      <c r="E74" s="53"/>
      <c r="F74" s="56">
        <v>6282.4</v>
      </c>
      <c r="G74" s="56">
        <v>5282.5</v>
      </c>
      <c r="H74" s="56">
        <v>1743.6</v>
      </c>
      <c r="I74" s="56">
        <v>5282.5</v>
      </c>
      <c r="J74" s="76">
        <v>365</v>
      </c>
      <c r="K74" s="86">
        <v>1</v>
      </c>
      <c r="L74" s="79">
        <v>240</v>
      </c>
      <c r="M74" s="65">
        <v>0.59666416999999983</v>
      </c>
      <c r="N74" s="65">
        <v>0.59666416999999983</v>
      </c>
      <c r="O74" s="65">
        <v>10.686</v>
      </c>
      <c r="P74" s="65">
        <v>10.686</v>
      </c>
      <c r="Q74" s="66">
        <v>4.4459999999999997</v>
      </c>
      <c r="R74" s="66">
        <v>4.4459999999999997</v>
      </c>
      <c r="S74" s="65">
        <v>3.8793370000000005</v>
      </c>
      <c r="T74" s="65">
        <v>3.8793370000000005</v>
      </c>
      <c r="U74" s="67">
        <f>M75/$G74*1000</f>
        <v>0.17861495504022717</v>
      </c>
      <c r="V74" s="68">
        <f t="shared" si="68"/>
        <v>0.11295109701845714</v>
      </c>
      <c r="W74" s="69">
        <f t="shared" si="69"/>
        <v>6.12869924294563</v>
      </c>
      <c r="X74" s="70">
        <f t="shared" si="70"/>
        <v>6.12869924294563</v>
      </c>
      <c r="Y74" s="71">
        <f t="shared" si="71"/>
        <v>1.8525E-2</v>
      </c>
      <c r="Z74" s="71">
        <f t="shared" si="72"/>
        <v>1.8525E-2</v>
      </c>
      <c r="AA74" s="72">
        <f t="shared" si="73"/>
        <v>1.616390416666667E-2</v>
      </c>
      <c r="AB74" s="71">
        <f t="shared" si="74"/>
        <v>1.616390416666667E-2</v>
      </c>
    </row>
    <row r="75" spans="1:28" s="73" customFormat="1" ht="15.75" x14ac:dyDescent="0.25">
      <c r="A75" s="61">
        <v>6</v>
      </c>
      <c r="B75" s="57" t="s">
        <v>82</v>
      </c>
      <c r="C75" s="53" t="s">
        <v>71</v>
      </c>
      <c r="D75" s="80" t="s">
        <v>83</v>
      </c>
      <c r="E75" s="53"/>
      <c r="F75" s="56">
        <v>8465.2000000000007</v>
      </c>
      <c r="G75" s="56">
        <v>7741.2</v>
      </c>
      <c r="H75" s="56">
        <v>1082.7</v>
      </c>
      <c r="I75" s="56">
        <v>7741.2</v>
      </c>
      <c r="J75" s="75">
        <v>786</v>
      </c>
      <c r="K75" s="86">
        <v>0</v>
      </c>
      <c r="L75" s="79">
        <v>300</v>
      </c>
      <c r="M75" s="65">
        <v>0.94353350000000002</v>
      </c>
      <c r="N75" s="65">
        <v>0.94353350000000002</v>
      </c>
      <c r="O75" s="65">
        <v>9.030899999999999</v>
      </c>
      <c r="P75" s="65">
        <v>9.030899999999999</v>
      </c>
      <c r="Q75" s="66">
        <v>6.0667999999999989</v>
      </c>
      <c r="R75" s="66">
        <v>6.0667999999999989</v>
      </c>
      <c r="S75" s="65">
        <v>5.8731980000000004</v>
      </c>
      <c r="T75" s="65">
        <v>5.8731980000000004</v>
      </c>
      <c r="U75" s="67">
        <f>M76/$G75*1000</f>
        <v>5.6719582235312357E-2</v>
      </c>
      <c r="V75" s="68">
        <f t="shared" si="68"/>
        <v>0.12188465612566528</v>
      </c>
      <c r="W75" s="69">
        <f t="shared" si="69"/>
        <v>8.3410917151565513</v>
      </c>
      <c r="X75" s="70">
        <f t="shared" si="70"/>
        <v>8.3410917151565513</v>
      </c>
      <c r="Y75" s="71">
        <f t="shared" si="71"/>
        <v>2.0222666666666663E-2</v>
      </c>
      <c r="Z75" s="71">
        <f t="shared" si="72"/>
        <v>2.0222666666666663E-2</v>
      </c>
      <c r="AA75" s="72">
        <f t="shared" si="73"/>
        <v>1.9577326666666669E-2</v>
      </c>
      <c r="AB75" s="71">
        <f t="shared" si="74"/>
        <v>1.9577326666666669E-2</v>
      </c>
    </row>
    <row r="76" spans="1:28" s="73" customFormat="1" ht="15.75" x14ac:dyDescent="0.25">
      <c r="A76" s="61"/>
      <c r="B76" s="57" t="s">
        <v>82</v>
      </c>
      <c r="C76" s="53" t="s">
        <v>71</v>
      </c>
      <c r="D76" s="80" t="s">
        <v>84</v>
      </c>
      <c r="E76" s="53"/>
      <c r="F76" s="56">
        <v>3394.7</v>
      </c>
      <c r="G76" s="56">
        <v>3394.7</v>
      </c>
      <c r="H76" s="56">
        <v>1206.7</v>
      </c>
      <c r="I76" s="56">
        <v>3394.7</v>
      </c>
      <c r="J76" s="75">
        <v>788</v>
      </c>
      <c r="K76" s="86">
        <v>0</v>
      </c>
      <c r="L76" s="79">
        <v>178</v>
      </c>
      <c r="M76" s="65">
        <v>0.43907763</v>
      </c>
      <c r="N76" s="65">
        <v>0.43907763</v>
      </c>
      <c r="O76" s="65">
        <v>9.1839999999999993</v>
      </c>
      <c r="P76" s="65">
        <v>9.1839999999999993</v>
      </c>
      <c r="Q76" s="66">
        <v>4.9543999999999997</v>
      </c>
      <c r="R76" s="66">
        <v>4.9543999999999997</v>
      </c>
      <c r="S76" s="65">
        <v>3.309526</v>
      </c>
      <c r="T76" s="65">
        <v>3.309526</v>
      </c>
      <c r="U76" s="67"/>
      <c r="V76" s="68"/>
      <c r="W76" s="69"/>
      <c r="X76" s="70"/>
      <c r="Y76" s="71"/>
      <c r="Z76" s="71"/>
      <c r="AA76" s="72"/>
      <c r="AB76" s="71"/>
    </row>
    <row r="77" spans="1:28" s="73" customFormat="1" ht="15.75" x14ac:dyDescent="0.25">
      <c r="A77" s="61">
        <v>2</v>
      </c>
      <c r="B77" s="57" t="s">
        <v>82</v>
      </c>
      <c r="C77" s="53" t="s">
        <v>71</v>
      </c>
      <c r="D77" s="80" t="s">
        <v>85</v>
      </c>
      <c r="E77" s="53">
        <v>4</v>
      </c>
      <c r="F77" s="56">
        <v>2030.6</v>
      </c>
      <c r="G77" s="56">
        <v>1566</v>
      </c>
      <c r="H77" s="56">
        <v>328.1</v>
      </c>
      <c r="I77" s="56">
        <v>1566</v>
      </c>
      <c r="J77" s="75">
        <v>522</v>
      </c>
      <c r="K77" s="86">
        <v>1</v>
      </c>
      <c r="L77" s="79">
        <v>66</v>
      </c>
      <c r="M77" s="65">
        <v>0.25395810000000002</v>
      </c>
      <c r="N77" s="65">
        <v>0.25395810000000002</v>
      </c>
      <c r="O77" s="65">
        <v>0</v>
      </c>
      <c r="P77" s="65">
        <v>0</v>
      </c>
      <c r="Q77" s="66">
        <v>1.0725</v>
      </c>
      <c r="R77" s="66">
        <v>1.0725</v>
      </c>
      <c r="S77" s="65">
        <v>1.3200999999999998</v>
      </c>
      <c r="T77" s="65">
        <v>1.3200999999999998</v>
      </c>
      <c r="U77" s="67">
        <f>M78/$G77*1000</f>
        <v>0.1953436334610473</v>
      </c>
      <c r="V77" s="68">
        <f t="shared" ref="V77:V81" si="75">N77/$G77*1000</f>
        <v>0.16216992337164751</v>
      </c>
      <c r="W77" s="69">
        <f t="shared" ref="W77:W81" si="76">O77/$H77*1000</f>
        <v>0</v>
      </c>
      <c r="X77" s="70">
        <f t="shared" ref="X77:X81" si="77">P77/$H77*1000</f>
        <v>0</v>
      </c>
      <c r="Y77" s="71">
        <f t="shared" ref="Y77:Y81" si="78">Q77/$L77</f>
        <v>1.6250000000000001E-2</v>
      </c>
      <c r="Z77" s="71">
        <f t="shared" ref="Z77:Z81" si="79">R77/$L77</f>
        <v>1.6250000000000001E-2</v>
      </c>
      <c r="AA77" s="72">
        <f t="shared" ref="AA77:AA81" si="80">S77/$L77</f>
        <v>2.0001515151515149E-2</v>
      </c>
      <c r="AB77" s="71">
        <f t="shared" ref="AB77:AB81" si="81">T77/$L77</f>
        <v>2.0001515151515149E-2</v>
      </c>
    </row>
    <row r="78" spans="1:28" s="73" customFormat="1" ht="15.75" x14ac:dyDescent="0.25">
      <c r="A78" s="61">
        <v>3</v>
      </c>
      <c r="B78" s="57" t="s">
        <v>82</v>
      </c>
      <c r="C78" s="53" t="s">
        <v>71</v>
      </c>
      <c r="D78" s="80" t="s">
        <v>85</v>
      </c>
      <c r="E78" s="53">
        <v>5</v>
      </c>
      <c r="F78" s="56">
        <v>3746.4</v>
      </c>
      <c r="G78" s="56">
        <v>2599</v>
      </c>
      <c r="H78" s="56">
        <v>1280.7</v>
      </c>
      <c r="I78" s="56">
        <v>2599</v>
      </c>
      <c r="J78" s="75">
        <v>464</v>
      </c>
      <c r="K78" s="86">
        <v>0</v>
      </c>
      <c r="L78" s="79">
        <v>212</v>
      </c>
      <c r="M78" s="65">
        <v>0.30590813000000006</v>
      </c>
      <c r="N78" s="65">
        <v>0.30590813000000006</v>
      </c>
      <c r="O78" s="65">
        <v>0</v>
      </c>
      <c r="P78" s="65">
        <v>0</v>
      </c>
      <c r="Q78" s="66">
        <v>1.228</v>
      </c>
      <c r="R78" s="66">
        <v>1.228</v>
      </c>
      <c r="S78" s="65">
        <v>0</v>
      </c>
      <c r="T78" s="65">
        <v>0</v>
      </c>
      <c r="U78" s="67">
        <f>M79/$G78*1000</f>
        <v>0.27285330126971918</v>
      </c>
      <c r="V78" s="68">
        <f t="shared" si="75"/>
        <v>0.11770224317045019</v>
      </c>
      <c r="W78" s="69">
        <f t="shared" si="76"/>
        <v>0</v>
      </c>
      <c r="X78" s="70">
        <f t="shared" si="77"/>
        <v>0</v>
      </c>
      <c r="Y78" s="71">
        <f t="shared" si="78"/>
        <v>5.7924528301886791E-3</v>
      </c>
      <c r="Z78" s="71">
        <f t="shared" si="79"/>
        <v>5.7924528301886791E-3</v>
      </c>
      <c r="AA78" s="72">
        <f t="shared" si="80"/>
        <v>0</v>
      </c>
      <c r="AB78" s="71">
        <f t="shared" si="81"/>
        <v>0</v>
      </c>
    </row>
    <row r="79" spans="1:28" s="73" customFormat="1" ht="15.75" x14ac:dyDescent="0.25">
      <c r="A79" s="61">
        <v>4</v>
      </c>
      <c r="B79" s="57" t="s">
        <v>86</v>
      </c>
      <c r="C79" s="53" t="s">
        <v>61</v>
      </c>
      <c r="D79" s="80" t="s">
        <v>87</v>
      </c>
      <c r="E79" s="53">
        <v>1</v>
      </c>
      <c r="F79" s="56">
        <v>4540.3999999999996</v>
      </c>
      <c r="G79" s="56">
        <v>3589.2</v>
      </c>
      <c r="H79" s="56">
        <v>1355.5</v>
      </c>
      <c r="I79" s="56">
        <v>3589.2</v>
      </c>
      <c r="J79" s="75">
        <v>951.2</v>
      </c>
      <c r="K79" s="86">
        <v>0</v>
      </c>
      <c r="L79" s="79">
        <v>229</v>
      </c>
      <c r="M79" s="65">
        <v>0.70914573000000014</v>
      </c>
      <c r="N79" s="65">
        <v>0.70914573000000014</v>
      </c>
      <c r="O79" s="65">
        <v>11.623000000000001</v>
      </c>
      <c r="P79" s="65">
        <v>11.623000000000001</v>
      </c>
      <c r="Q79" s="66">
        <v>4.5879259999999995</v>
      </c>
      <c r="R79" s="66">
        <v>4.5879259999999995</v>
      </c>
      <c r="S79" s="65">
        <v>3.6946620000000001</v>
      </c>
      <c r="T79" s="65">
        <v>3.6946620000000001</v>
      </c>
      <c r="U79" s="67">
        <f>M80/$G79*1000</f>
        <v>0.10203182046138418</v>
      </c>
      <c r="V79" s="68">
        <f t="shared" si="75"/>
        <v>0.19757765797392182</v>
      </c>
      <c r="W79" s="69">
        <f t="shared" si="76"/>
        <v>8.574695684249356</v>
      </c>
      <c r="X79" s="70">
        <f t="shared" si="77"/>
        <v>8.574695684249356</v>
      </c>
      <c r="Y79" s="71">
        <f t="shared" si="78"/>
        <v>2.003461135371179E-2</v>
      </c>
      <c r="Z79" s="71">
        <f t="shared" si="79"/>
        <v>2.003461135371179E-2</v>
      </c>
      <c r="AA79" s="72">
        <f t="shared" si="80"/>
        <v>1.6133895196506549E-2</v>
      </c>
      <c r="AB79" s="71">
        <f t="shared" si="81"/>
        <v>1.6133895196506549E-2</v>
      </c>
    </row>
    <row r="80" spans="1:28" s="73" customFormat="1" ht="15.75" x14ac:dyDescent="0.25">
      <c r="A80" s="61">
        <v>5</v>
      </c>
      <c r="B80" s="57" t="s">
        <v>86</v>
      </c>
      <c r="C80" s="53" t="s">
        <v>61</v>
      </c>
      <c r="D80" s="80" t="s">
        <v>87</v>
      </c>
      <c r="E80" s="53">
        <v>2</v>
      </c>
      <c r="F80" s="56">
        <v>2328.3000000000002</v>
      </c>
      <c r="G80" s="56">
        <v>1886.5</v>
      </c>
      <c r="H80" s="56">
        <v>728.8</v>
      </c>
      <c r="I80" s="56">
        <v>1886.5</v>
      </c>
      <c r="J80" s="75">
        <v>441.8</v>
      </c>
      <c r="K80" s="86">
        <v>0</v>
      </c>
      <c r="L80" s="79">
        <v>131</v>
      </c>
      <c r="M80" s="65">
        <v>0.36621261000000005</v>
      </c>
      <c r="N80" s="65">
        <v>0.36621261000000005</v>
      </c>
      <c r="O80" s="65">
        <v>0</v>
      </c>
      <c r="P80" s="65">
        <v>0</v>
      </c>
      <c r="Q80" s="66">
        <v>1.8315999999999999</v>
      </c>
      <c r="R80" s="66">
        <v>1.8315999999999999</v>
      </c>
      <c r="S80" s="65">
        <v>1.5166359999999999</v>
      </c>
      <c r="T80" s="65">
        <v>1.5166359999999999</v>
      </c>
      <c r="U80" s="67">
        <f>M81/$G80*1000</f>
        <v>0.20127618870924993</v>
      </c>
      <c r="V80" s="68">
        <f t="shared" si="75"/>
        <v>0.19412277232971115</v>
      </c>
      <c r="W80" s="69">
        <f t="shared" si="76"/>
        <v>0</v>
      </c>
      <c r="X80" s="70">
        <f t="shared" si="77"/>
        <v>0</v>
      </c>
      <c r="Y80" s="71">
        <f t="shared" si="78"/>
        <v>1.3981679389312976E-2</v>
      </c>
      <c r="Z80" s="71">
        <f t="shared" si="79"/>
        <v>1.3981679389312976E-2</v>
      </c>
      <c r="AA80" s="72">
        <f t="shared" si="80"/>
        <v>1.1577374045801525E-2</v>
      </c>
      <c r="AB80" s="71">
        <f t="shared" si="81"/>
        <v>1.1577374045801525E-2</v>
      </c>
    </row>
    <row r="81" spans="1:28" s="73" customFormat="1" ht="15.75" x14ac:dyDescent="0.25">
      <c r="A81" s="61">
        <v>6</v>
      </c>
      <c r="B81" s="57" t="s">
        <v>86</v>
      </c>
      <c r="C81" s="53" t="s">
        <v>61</v>
      </c>
      <c r="D81" s="80" t="s">
        <v>87</v>
      </c>
      <c r="E81" s="53">
        <v>3</v>
      </c>
      <c r="F81" s="56">
        <v>2897.5</v>
      </c>
      <c r="G81" s="56">
        <v>2225.9</v>
      </c>
      <c r="H81" s="56">
        <v>977.2</v>
      </c>
      <c r="I81" s="56">
        <v>2225.9</v>
      </c>
      <c r="J81" s="75">
        <v>671.6</v>
      </c>
      <c r="K81" s="86">
        <v>0</v>
      </c>
      <c r="L81" s="79">
        <v>113</v>
      </c>
      <c r="M81" s="65">
        <v>0.37970753000000002</v>
      </c>
      <c r="N81" s="65">
        <v>0.37970753000000002</v>
      </c>
      <c r="O81" s="65">
        <v>6.3919999999999995</v>
      </c>
      <c r="P81" s="65">
        <v>6.3919999999999995</v>
      </c>
      <c r="Q81" s="66">
        <v>2.9126000000000003</v>
      </c>
      <c r="R81" s="66">
        <v>2.9126000000000003</v>
      </c>
      <c r="S81" s="65">
        <v>1.3921039999999998</v>
      </c>
      <c r="T81" s="65">
        <v>1.3921039999999998</v>
      </c>
      <c r="U81" s="67">
        <f>M82/$G81*1000</f>
        <v>0.21316692124533895</v>
      </c>
      <c r="V81" s="68">
        <f t="shared" si="75"/>
        <v>0.17058606855653893</v>
      </c>
      <c r="W81" s="69">
        <f t="shared" si="76"/>
        <v>6.5411379451494058</v>
      </c>
      <c r="X81" s="70">
        <f t="shared" si="77"/>
        <v>6.5411379451494058</v>
      </c>
      <c r="Y81" s="71">
        <f t="shared" si="78"/>
        <v>2.5775221238938054E-2</v>
      </c>
      <c r="Z81" s="71">
        <f t="shared" si="79"/>
        <v>2.5775221238938054E-2</v>
      </c>
      <c r="AA81" s="72">
        <f t="shared" si="80"/>
        <v>1.2319504424778759E-2</v>
      </c>
      <c r="AB81" s="71">
        <f t="shared" si="81"/>
        <v>1.2319504424778759E-2</v>
      </c>
    </row>
    <row r="82" spans="1:28" s="73" customFormat="1" ht="15.75" x14ac:dyDescent="0.25">
      <c r="A82" s="61"/>
      <c r="B82" s="57" t="s">
        <v>86</v>
      </c>
      <c r="C82" s="53" t="s">
        <v>61</v>
      </c>
      <c r="D82" s="80" t="s">
        <v>87</v>
      </c>
      <c r="E82" s="53">
        <v>4</v>
      </c>
      <c r="F82" s="56">
        <v>3729</v>
      </c>
      <c r="G82" s="56">
        <v>2610.4</v>
      </c>
      <c r="H82" s="56">
        <v>1292</v>
      </c>
      <c r="I82" s="56">
        <v>2610.4</v>
      </c>
      <c r="J82" s="75">
        <v>1118.5999999999999</v>
      </c>
      <c r="K82" s="86">
        <v>1</v>
      </c>
      <c r="L82" s="79">
        <v>107</v>
      </c>
      <c r="M82" s="65">
        <v>0.47448825</v>
      </c>
      <c r="N82" s="65">
        <v>0.47448825</v>
      </c>
      <c r="O82" s="65">
        <v>31.302</v>
      </c>
      <c r="P82" s="65">
        <v>31.302</v>
      </c>
      <c r="Q82" s="66">
        <v>2.8451999999999997</v>
      </c>
      <c r="R82" s="66">
        <v>2.8451999999999997</v>
      </c>
      <c r="S82" s="65">
        <v>2.8368579999999994</v>
      </c>
      <c r="T82" s="65">
        <v>2.8368579999999994</v>
      </c>
      <c r="U82" s="67"/>
      <c r="V82" s="68"/>
      <c r="W82" s="69"/>
      <c r="X82" s="70"/>
      <c r="Y82" s="71"/>
      <c r="Z82" s="71"/>
      <c r="AA82" s="72"/>
      <c r="AB82" s="71"/>
    </row>
    <row r="83" spans="1:28" s="73" customFormat="1" ht="15.75" x14ac:dyDescent="0.25">
      <c r="A83" s="61">
        <v>2</v>
      </c>
      <c r="B83" s="57" t="s">
        <v>86</v>
      </c>
      <c r="C83" s="53" t="s">
        <v>61</v>
      </c>
      <c r="D83" s="80" t="s">
        <v>87</v>
      </c>
      <c r="E83" s="53">
        <v>5</v>
      </c>
      <c r="F83" s="56">
        <v>2545.1999999999998</v>
      </c>
      <c r="G83" s="56">
        <v>2157</v>
      </c>
      <c r="H83" s="56">
        <v>789</v>
      </c>
      <c r="I83" s="56">
        <v>2157</v>
      </c>
      <c r="J83" s="75">
        <v>388.2</v>
      </c>
      <c r="K83" s="86">
        <v>0</v>
      </c>
      <c r="L83" s="79">
        <v>175</v>
      </c>
      <c r="M83" s="65">
        <v>0.33851434000000002</v>
      </c>
      <c r="N83" s="65">
        <v>0.33851434000000002</v>
      </c>
      <c r="O83" s="65">
        <v>12.198</v>
      </c>
      <c r="P83" s="65">
        <v>12.198</v>
      </c>
      <c r="Q83" s="66">
        <v>2.4012000000000002</v>
      </c>
      <c r="R83" s="66">
        <v>2.4012000000000002</v>
      </c>
      <c r="S83" s="65">
        <v>2.080972</v>
      </c>
      <c r="T83" s="65">
        <v>2.080972</v>
      </c>
      <c r="U83" s="67">
        <f>M84/$G83*1000</f>
        <v>8.7878817802503478E-2</v>
      </c>
      <c r="V83" s="68">
        <f t="shared" ref="V83:V87" si="82">N83/$G83*1000</f>
        <v>0.15693757070004635</v>
      </c>
      <c r="W83" s="69">
        <f t="shared" ref="W83:W87" si="83">O83/$H83*1000</f>
        <v>15.460076045627376</v>
      </c>
      <c r="X83" s="70">
        <f t="shared" ref="X83:X87" si="84">P83/$H83*1000</f>
        <v>15.460076045627376</v>
      </c>
      <c r="Y83" s="71">
        <f t="shared" ref="Y83:Y87" si="85">Q83/$L83</f>
        <v>1.3721142857142859E-2</v>
      </c>
      <c r="Z83" s="71">
        <f t="shared" ref="Z83:Z87" si="86">R83/$L83</f>
        <v>1.3721142857142859E-2</v>
      </c>
      <c r="AA83" s="72">
        <f t="shared" ref="AA83:AA87" si="87">S83/$L83</f>
        <v>1.1891268571428571E-2</v>
      </c>
      <c r="AB83" s="71">
        <f t="shared" ref="AB83:AB87" si="88">T83/$L83</f>
        <v>1.1891268571428571E-2</v>
      </c>
    </row>
    <row r="84" spans="1:28" s="73" customFormat="1" ht="15.75" x14ac:dyDescent="0.25">
      <c r="A84" s="61">
        <v>3</v>
      </c>
      <c r="B84" s="57" t="s">
        <v>86</v>
      </c>
      <c r="C84" s="53" t="s">
        <v>61</v>
      </c>
      <c r="D84" s="80" t="s">
        <v>87</v>
      </c>
      <c r="E84" s="53">
        <v>6</v>
      </c>
      <c r="F84" s="56">
        <v>1931.7</v>
      </c>
      <c r="G84" s="56">
        <v>1848.5</v>
      </c>
      <c r="H84" s="56">
        <v>184.1</v>
      </c>
      <c r="I84" s="56">
        <v>1848.5</v>
      </c>
      <c r="J84" s="75">
        <v>83.2</v>
      </c>
      <c r="K84" s="86">
        <v>0</v>
      </c>
      <c r="L84" s="79">
        <v>113</v>
      </c>
      <c r="M84" s="65">
        <v>0.18955461000000001</v>
      </c>
      <c r="N84" s="65">
        <v>0.18955461000000001</v>
      </c>
      <c r="O84" s="65">
        <v>7.6010000000000009</v>
      </c>
      <c r="P84" s="65">
        <v>7.6010000000000009</v>
      </c>
      <c r="Q84" s="66">
        <v>1.7574999999999998</v>
      </c>
      <c r="R84" s="66">
        <v>1.7574999999999998</v>
      </c>
      <c r="S84" s="65">
        <v>1.2068959999999997</v>
      </c>
      <c r="T84" s="65">
        <v>1.2068959999999997</v>
      </c>
      <c r="U84" s="67">
        <f>M85/$G84*1000</f>
        <v>0.1201011035975115</v>
      </c>
      <c r="V84" s="68">
        <f t="shared" si="82"/>
        <v>0.10254509602380309</v>
      </c>
      <c r="W84" s="69">
        <f t="shared" si="83"/>
        <v>41.287343834872352</v>
      </c>
      <c r="X84" s="70">
        <f t="shared" si="84"/>
        <v>41.287343834872352</v>
      </c>
      <c r="Y84" s="71">
        <f t="shared" si="85"/>
        <v>1.5553097345132742E-2</v>
      </c>
      <c r="Z84" s="71">
        <f t="shared" si="86"/>
        <v>1.5553097345132742E-2</v>
      </c>
      <c r="AA84" s="72">
        <f t="shared" si="87"/>
        <v>1.0680495575221237E-2</v>
      </c>
      <c r="AB84" s="71">
        <f t="shared" si="88"/>
        <v>1.0680495575221237E-2</v>
      </c>
    </row>
    <row r="85" spans="1:28" s="73" customFormat="1" ht="15.75" x14ac:dyDescent="0.25">
      <c r="A85" s="61">
        <v>4</v>
      </c>
      <c r="B85" s="57" t="s">
        <v>88</v>
      </c>
      <c r="C85" s="53" t="s">
        <v>61</v>
      </c>
      <c r="D85" s="80" t="s">
        <v>89</v>
      </c>
      <c r="E85" s="53"/>
      <c r="F85" s="56">
        <v>2522.6</v>
      </c>
      <c r="G85" s="56">
        <v>2353.5</v>
      </c>
      <c r="H85" s="56">
        <v>335.8</v>
      </c>
      <c r="I85" s="56">
        <v>2353.5</v>
      </c>
      <c r="J85" s="75">
        <v>1570.3</v>
      </c>
      <c r="K85" s="86">
        <v>0</v>
      </c>
      <c r="L85" s="79">
        <v>203</v>
      </c>
      <c r="M85" s="65">
        <v>0.22200689000000001</v>
      </c>
      <c r="N85" s="65">
        <v>0.22200689000000001</v>
      </c>
      <c r="O85" s="65">
        <v>18.015000000000001</v>
      </c>
      <c r="P85" s="65">
        <v>18.015000000000001</v>
      </c>
      <c r="Q85" s="66">
        <v>4.7876000000000003</v>
      </c>
      <c r="R85" s="66">
        <v>4.7876000000000003</v>
      </c>
      <c r="S85" s="65">
        <v>0</v>
      </c>
      <c r="T85" s="65">
        <v>0</v>
      </c>
      <c r="U85" s="67">
        <f>M86/$G85*1000</f>
        <v>0.73472152113872957</v>
      </c>
      <c r="V85" s="68">
        <f t="shared" si="82"/>
        <v>9.4330524750371791E-2</v>
      </c>
      <c r="W85" s="69">
        <f t="shared" si="83"/>
        <v>53.648004764740918</v>
      </c>
      <c r="X85" s="70">
        <f t="shared" si="84"/>
        <v>53.648004764740918</v>
      </c>
      <c r="Y85" s="71">
        <f t="shared" si="85"/>
        <v>2.358423645320197E-2</v>
      </c>
      <c r="Z85" s="71">
        <f t="shared" si="86"/>
        <v>2.358423645320197E-2</v>
      </c>
      <c r="AA85" s="72">
        <f t="shared" si="87"/>
        <v>0</v>
      </c>
      <c r="AB85" s="71">
        <f t="shared" si="88"/>
        <v>0</v>
      </c>
    </row>
    <row r="86" spans="1:28" s="73" customFormat="1" ht="15.75" x14ac:dyDescent="0.25">
      <c r="A86" s="61">
        <v>5</v>
      </c>
      <c r="B86" s="57" t="s">
        <v>88</v>
      </c>
      <c r="C86" s="53" t="s">
        <v>61</v>
      </c>
      <c r="D86" s="80" t="s">
        <v>90</v>
      </c>
      <c r="E86" s="53">
        <v>1</v>
      </c>
      <c r="F86" s="56">
        <v>6214.4</v>
      </c>
      <c r="G86" s="56">
        <v>4644.1000000000004</v>
      </c>
      <c r="H86" s="56">
        <v>2380.1999999999998</v>
      </c>
      <c r="I86" s="56">
        <v>4644.1000000000004</v>
      </c>
      <c r="J86" s="75">
        <v>340.1</v>
      </c>
      <c r="K86" s="86">
        <v>0</v>
      </c>
      <c r="L86" s="79">
        <v>197</v>
      </c>
      <c r="M86" s="65">
        <v>1.7291671</v>
      </c>
      <c r="N86" s="65">
        <v>1.7291671</v>
      </c>
      <c r="O86" s="65">
        <v>11.497</v>
      </c>
      <c r="P86" s="65">
        <v>11.497</v>
      </c>
      <c r="Q86" s="66">
        <v>5.0640999999999998</v>
      </c>
      <c r="R86" s="66">
        <v>5.0640999999999998</v>
      </c>
      <c r="S86" s="65">
        <v>6.3157049999999995</v>
      </c>
      <c r="T86" s="65">
        <v>6.3157049999999995</v>
      </c>
      <c r="U86" s="67">
        <f>M87/$G86*1000</f>
        <v>0.11345753321418574</v>
      </c>
      <c r="V86" s="68">
        <f t="shared" si="82"/>
        <v>0.37233631920070626</v>
      </c>
      <c r="W86" s="69">
        <f t="shared" si="83"/>
        <v>4.8302663641710781</v>
      </c>
      <c r="X86" s="70">
        <f t="shared" si="84"/>
        <v>4.8302663641710781</v>
      </c>
      <c r="Y86" s="71">
        <f t="shared" si="85"/>
        <v>2.5706091370558376E-2</v>
      </c>
      <c r="Z86" s="71">
        <f t="shared" si="86"/>
        <v>2.5706091370558376E-2</v>
      </c>
      <c r="AA86" s="72">
        <f t="shared" si="87"/>
        <v>3.2059416243654819E-2</v>
      </c>
      <c r="AB86" s="71">
        <f t="shared" si="88"/>
        <v>3.2059416243654819E-2</v>
      </c>
    </row>
    <row r="87" spans="1:28" s="73" customFormat="1" ht="15.75" x14ac:dyDescent="0.25">
      <c r="A87" s="61">
        <v>6</v>
      </c>
      <c r="B87" s="57" t="s">
        <v>88</v>
      </c>
      <c r="C87" s="53" t="s">
        <v>61</v>
      </c>
      <c r="D87" s="80" t="s">
        <v>85</v>
      </c>
      <c r="E87" s="53"/>
      <c r="F87" s="56">
        <v>3162.4</v>
      </c>
      <c r="G87" s="56">
        <v>2372.1</v>
      </c>
      <c r="H87" s="56">
        <v>914.6</v>
      </c>
      <c r="I87" s="56">
        <v>2372.1</v>
      </c>
      <c r="J87" s="75">
        <v>318.89999999999998</v>
      </c>
      <c r="K87" s="86">
        <v>1</v>
      </c>
      <c r="L87" s="79">
        <v>112</v>
      </c>
      <c r="M87" s="65">
        <v>0.52690813000000003</v>
      </c>
      <c r="N87" s="65">
        <v>0.52690813000000003</v>
      </c>
      <c r="O87" s="65">
        <v>6.5349999999999993</v>
      </c>
      <c r="P87" s="65">
        <v>6.5349999999999993</v>
      </c>
      <c r="Q87" s="66">
        <v>2.7393999999999998</v>
      </c>
      <c r="R87" s="66">
        <v>2.7393999999999998</v>
      </c>
      <c r="S87" s="65">
        <v>2.3472900000000001</v>
      </c>
      <c r="T87" s="65">
        <v>2.3472900000000001</v>
      </c>
      <c r="U87" s="67">
        <f>M88/$G87*1000</f>
        <v>0.23718559082669363</v>
      </c>
      <c r="V87" s="68">
        <f t="shared" si="82"/>
        <v>0.22212728384132205</v>
      </c>
      <c r="W87" s="69">
        <f t="shared" si="83"/>
        <v>7.1452000874699317</v>
      </c>
      <c r="X87" s="70">
        <f t="shared" si="84"/>
        <v>7.1452000874699317</v>
      </c>
      <c r="Y87" s="71">
        <f t="shared" si="85"/>
        <v>2.4458928571428569E-2</v>
      </c>
      <c r="Z87" s="71">
        <f t="shared" si="86"/>
        <v>2.4458928571428569E-2</v>
      </c>
      <c r="AA87" s="72">
        <f t="shared" si="87"/>
        <v>2.095794642857143E-2</v>
      </c>
      <c r="AB87" s="71">
        <f t="shared" si="88"/>
        <v>2.095794642857143E-2</v>
      </c>
    </row>
    <row r="88" spans="1:28" s="73" customFormat="1" ht="15.75" x14ac:dyDescent="0.25">
      <c r="A88" s="61"/>
      <c r="B88" s="57" t="s">
        <v>88</v>
      </c>
      <c r="C88" s="53" t="s">
        <v>61</v>
      </c>
      <c r="D88" s="80" t="s">
        <v>91</v>
      </c>
      <c r="E88" s="53"/>
      <c r="F88" s="56">
        <v>4023.2</v>
      </c>
      <c r="G88" s="56">
        <v>3683.1</v>
      </c>
      <c r="H88" s="56">
        <v>700.4</v>
      </c>
      <c r="I88" s="56">
        <v>3683.1</v>
      </c>
      <c r="J88" s="75">
        <v>790.3</v>
      </c>
      <c r="K88" s="89">
        <v>0</v>
      </c>
      <c r="L88" s="79">
        <v>140</v>
      </c>
      <c r="M88" s="65">
        <v>0.56262793999999994</v>
      </c>
      <c r="N88" s="65">
        <v>0.56262793999999994</v>
      </c>
      <c r="O88" s="65">
        <v>12.024000000000001</v>
      </c>
      <c r="P88" s="65">
        <v>12.024000000000001</v>
      </c>
      <c r="Q88" s="66">
        <v>3.2660999999999998</v>
      </c>
      <c r="R88" s="66">
        <v>3.2660999999999998</v>
      </c>
      <c r="S88" s="65">
        <v>3.8095509999999999</v>
      </c>
      <c r="T88" s="65">
        <v>3.8095509999999999</v>
      </c>
      <c r="U88" s="67"/>
      <c r="V88" s="68"/>
      <c r="W88" s="69"/>
      <c r="X88" s="70"/>
      <c r="Y88" s="71"/>
      <c r="Z88" s="71"/>
      <c r="AA88" s="72"/>
      <c r="AB88" s="71"/>
    </row>
    <row r="89" spans="1:28" s="73" customFormat="1" ht="15.75" x14ac:dyDescent="0.25">
      <c r="A89" s="61">
        <v>2</v>
      </c>
      <c r="B89" s="57" t="s">
        <v>88</v>
      </c>
      <c r="C89" s="53" t="s">
        <v>61</v>
      </c>
      <c r="D89" s="80" t="s">
        <v>92</v>
      </c>
      <c r="E89" s="53"/>
      <c r="F89" s="56">
        <v>8014.9</v>
      </c>
      <c r="G89" s="56">
        <v>7696</v>
      </c>
      <c r="H89" s="56">
        <v>933.9</v>
      </c>
      <c r="I89" s="56">
        <v>7696</v>
      </c>
      <c r="J89" s="75">
        <v>414.3</v>
      </c>
      <c r="K89" s="86">
        <v>0</v>
      </c>
      <c r="L89" s="79">
        <v>279</v>
      </c>
      <c r="M89" s="65">
        <v>0.72215812000000001</v>
      </c>
      <c r="N89" s="65">
        <v>0.72215812000000001</v>
      </c>
      <c r="O89" s="65">
        <v>11.433999999999996</v>
      </c>
      <c r="P89" s="65">
        <v>11.433999999999996</v>
      </c>
      <c r="Q89" s="66">
        <v>7.6246999999999998</v>
      </c>
      <c r="R89" s="66">
        <v>7.6246999999999998</v>
      </c>
      <c r="S89" s="65">
        <v>10.183812</v>
      </c>
      <c r="T89" s="65">
        <v>10.183812</v>
      </c>
      <c r="U89" s="67">
        <f>M90/$G89*1000</f>
        <v>4.0126743762993758E-2</v>
      </c>
      <c r="V89" s="68">
        <f t="shared" ref="V89:V93" si="89">N89/$G89*1000</f>
        <v>9.383551455301456E-2</v>
      </c>
      <c r="W89" s="69">
        <f t="shared" ref="W89:W93" si="90">O89/$H89*1000</f>
        <v>12.243280865188989</v>
      </c>
      <c r="X89" s="70">
        <f t="shared" ref="X89:X93" si="91">P89/$H89*1000</f>
        <v>12.243280865188989</v>
      </c>
      <c r="Y89" s="71">
        <f t="shared" ref="Y89:Y93" si="92">Q89/$L89</f>
        <v>2.7328673835125446E-2</v>
      </c>
      <c r="Z89" s="71">
        <f t="shared" ref="Z89:Z93" si="93">R89/$L89</f>
        <v>2.7328673835125446E-2</v>
      </c>
      <c r="AA89" s="72">
        <f t="shared" ref="AA89:AA93" si="94">S89/$L89</f>
        <v>3.6501118279569894E-2</v>
      </c>
      <c r="AB89" s="71">
        <f t="shared" ref="AB89:AB93" si="95">T89/$L89</f>
        <v>3.6501118279569894E-2</v>
      </c>
    </row>
    <row r="90" spans="1:28" s="73" customFormat="1" ht="15.75" x14ac:dyDescent="0.25">
      <c r="A90" s="61">
        <v>3</v>
      </c>
      <c r="B90" s="57" t="s">
        <v>88</v>
      </c>
      <c r="C90" s="53" t="s">
        <v>61</v>
      </c>
      <c r="D90" s="80">
        <v>33</v>
      </c>
      <c r="E90" s="53"/>
      <c r="F90" s="56">
        <v>3153.1</v>
      </c>
      <c r="G90" s="56">
        <v>2738.8</v>
      </c>
      <c r="H90" s="56">
        <v>893.5</v>
      </c>
      <c r="I90" s="56">
        <v>2738.8</v>
      </c>
      <c r="J90" s="81">
        <v>169.1</v>
      </c>
      <c r="K90" s="86">
        <v>0</v>
      </c>
      <c r="L90" s="79">
        <v>119</v>
      </c>
      <c r="M90" s="65">
        <v>0.30881542000000001</v>
      </c>
      <c r="N90" s="65">
        <v>0.30881542000000001</v>
      </c>
      <c r="O90" s="65">
        <v>12.417999999999997</v>
      </c>
      <c r="P90" s="65">
        <v>12.417999999999997</v>
      </c>
      <c r="Q90" s="66">
        <v>1.9831000000000003</v>
      </c>
      <c r="R90" s="66">
        <v>1.9831000000000003</v>
      </c>
      <c r="S90" s="65">
        <v>2.335051</v>
      </c>
      <c r="T90" s="65">
        <v>2.335051</v>
      </c>
      <c r="U90" s="67">
        <f>M91/$G90*1000</f>
        <v>0.10713034905798161</v>
      </c>
      <c r="V90" s="68">
        <f t="shared" si="89"/>
        <v>0.11275573974003213</v>
      </c>
      <c r="W90" s="69">
        <f t="shared" si="90"/>
        <v>13.898153329602684</v>
      </c>
      <c r="X90" s="70">
        <f t="shared" si="91"/>
        <v>13.898153329602684</v>
      </c>
      <c r="Y90" s="71">
        <f t="shared" si="92"/>
        <v>1.6664705882352943E-2</v>
      </c>
      <c r="Z90" s="71">
        <f t="shared" si="93"/>
        <v>1.6664705882352943E-2</v>
      </c>
      <c r="AA90" s="72">
        <f t="shared" si="94"/>
        <v>1.962227731092437E-2</v>
      </c>
      <c r="AB90" s="71">
        <f t="shared" si="95"/>
        <v>1.962227731092437E-2</v>
      </c>
    </row>
    <row r="91" spans="1:28" s="73" customFormat="1" ht="15.75" x14ac:dyDescent="0.25">
      <c r="A91" s="61">
        <v>4</v>
      </c>
      <c r="B91" s="57" t="s">
        <v>93</v>
      </c>
      <c r="C91" s="53" t="s">
        <v>61</v>
      </c>
      <c r="D91" s="80" t="s">
        <v>94</v>
      </c>
      <c r="E91" s="53"/>
      <c r="F91" s="56">
        <v>1865.7</v>
      </c>
      <c r="G91" s="56">
        <v>1586</v>
      </c>
      <c r="H91" s="56">
        <v>620.79999999999995</v>
      </c>
      <c r="I91" s="56">
        <v>1586</v>
      </c>
      <c r="J91" s="75">
        <v>279.7</v>
      </c>
      <c r="K91" s="86">
        <v>0</v>
      </c>
      <c r="L91" s="79">
        <v>66</v>
      </c>
      <c r="M91" s="65">
        <v>0.29340860000000002</v>
      </c>
      <c r="N91" s="65">
        <v>0.29340860000000002</v>
      </c>
      <c r="O91" s="65">
        <v>3.64</v>
      </c>
      <c r="P91" s="65">
        <v>3.64</v>
      </c>
      <c r="Q91" s="66">
        <v>2.0562</v>
      </c>
      <c r="R91" s="66">
        <v>2.0562</v>
      </c>
      <c r="S91" s="65">
        <v>1.8134730000000001</v>
      </c>
      <c r="T91" s="65">
        <v>1.8134730000000001</v>
      </c>
      <c r="U91" s="67">
        <f>M92/$G91*1000</f>
        <v>0.18199627364438836</v>
      </c>
      <c r="V91" s="68">
        <f t="shared" si="89"/>
        <v>0.18499911727616647</v>
      </c>
      <c r="W91" s="69">
        <f t="shared" si="90"/>
        <v>5.8634020618556706</v>
      </c>
      <c r="X91" s="70">
        <f t="shared" si="91"/>
        <v>5.8634020618556706</v>
      </c>
      <c r="Y91" s="71">
        <f t="shared" si="92"/>
        <v>3.1154545454545456E-2</v>
      </c>
      <c r="Z91" s="71">
        <f t="shared" si="93"/>
        <v>3.1154545454545456E-2</v>
      </c>
      <c r="AA91" s="72">
        <f t="shared" si="94"/>
        <v>2.747686363636364E-2</v>
      </c>
      <c r="AB91" s="71">
        <f t="shared" si="95"/>
        <v>2.747686363636364E-2</v>
      </c>
    </row>
    <row r="92" spans="1:28" s="73" customFormat="1" ht="15.75" x14ac:dyDescent="0.25">
      <c r="A92" s="61">
        <v>5</v>
      </c>
      <c r="B92" s="57" t="s">
        <v>95</v>
      </c>
      <c r="C92" s="53" t="s">
        <v>61</v>
      </c>
      <c r="D92" s="80" t="s">
        <v>96</v>
      </c>
      <c r="E92" s="53"/>
      <c r="F92" s="56">
        <v>1871</v>
      </c>
      <c r="G92" s="56">
        <v>1551</v>
      </c>
      <c r="H92" s="56">
        <v>696</v>
      </c>
      <c r="I92" s="56">
        <v>1551</v>
      </c>
      <c r="J92" s="75">
        <v>320</v>
      </c>
      <c r="K92" s="86">
        <v>1</v>
      </c>
      <c r="L92" s="79">
        <v>72</v>
      </c>
      <c r="M92" s="65">
        <v>0.28864608999999997</v>
      </c>
      <c r="N92" s="65">
        <v>0.28864608999999997</v>
      </c>
      <c r="O92" s="65">
        <v>3.1</v>
      </c>
      <c r="P92" s="65">
        <v>3.1</v>
      </c>
      <c r="Q92" s="66">
        <v>3.1249000000000002</v>
      </c>
      <c r="R92" s="66">
        <v>3.1249000000000002</v>
      </c>
      <c r="S92" s="65">
        <v>2.6193679999999997</v>
      </c>
      <c r="T92" s="65">
        <v>2.6193679999999997</v>
      </c>
      <c r="U92" s="67">
        <f>M93/$G92*1000</f>
        <v>0.17021720825274014</v>
      </c>
      <c r="V92" s="68">
        <f t="shared" si="89"/>
        <v>0.1861032172791747</v>
      </c>
      <c r="W92" s="69">
        <f t="shared" si="90"/>
        <v>4.4540229885057467</v>
      </c>
      <c r="X92" s="70">
        <f t="shared" si="91"/>
        <v>4.4540229885057467</v>
      </c>
      <c r="Y92" s="71">
        <f t="shared" si="92"/>
        <v>4.3401388888888892E-2</v>
      </c>
      <c r="Z92" s="71">
        <f t="shared" si="93"/>
        <v>4.3401388888888892E-2</v>
      </c>
      <c r="AA92" s="72">
        <f t="shared" si="94"/>
        <v>3.6380111111111106E-2</v>
      </c>
      <c r="AB92" s="71">
        <f t="shared" si="95"/>
        <v>3.6380111111111106E-2</v>
      </c>
    </row>
    <row r="93" spans="1:28" s="73" customFormat="1" ht="15.75" x14ac:dyDescent="0.25">
      <c r="A93" s="61">
        <v>6</v>
      </c>
      <c r="B93" s="52" t="s">
        <v>60</v>
      </c>
      <c r="C93" s="53" t="s">
        <v>61</v>
      </c>
      <c r="D93" s="80">
        <v>1</v>
      </c>
      <c r="E93" s="53">
        <v>1</v>
      </c>
      <c r="F93" s="56">
        <v>3456.3</v>
      </c>
      <c r="G93" s="56">
        <v>2290.1999999999998</v>
      </c>
      <c r="H93" s="56">
        <v>389.8</v>
      </c>
      <c r="I93" s="56">
        <v>2290.1999999999998</v>
      </c>
      <c r="J93" s="63">
        <v>1166.0999999999999</v>
      </c>
      <c r="K93" s="87">
        <v>0</v>
      </c>
      <c r="L93" s="79">
        <v>102</v>
      </c>
      <c r="M93" s="65">
        <v>0.26400688999999999</v>
      </c>
      <c r="N93" s="65">
        <v>0.26400688999999999</v>
      </c>
      <c r="O93" s="65">
        <v>4.7740000000000009</v>
      </c>
      <c r="P93" s="65">
        <v>4.7740000000000009</v>
      </c>
      <c r="Q93" s="66">
        <v>2.8994</v>
      </c>
      <c r="R93" s="66">
        <v>2.8994</v>
      </c>
      <c r="S93" s="65">
        <v>1.0367</v>
      </c>
      <c r="T93" s="65">
        <v>1.0367</v>
      </c>
      <c r="U93" s="67">
        <f>M94/$G93*1000</f>
        <v>0.52845220068116316</v>
      </c>
      <c r="V93" s="68">
        <f t="shared" si="89"/>
        <v>0.11527678368701423</v>
      </c>
      <c r="W93" s="69">
        <f t="shared" si="90"/>
        <v>12.247306310928684</v>
      </c>
      <c r="X93" s="70">
        <f t="shared" si="91"/>
        <v>12.247306310928684</v>
      </c>
      <c r="Y93" s="71">
        <f t="shared" si="92"/>
        <v>2.8425490196078432E-2</v>
      </c>
      <c r="Z93" s="71">
        <f t="shared" si="93"/>
        <v>2.8425490196078432E-2</v>
      </c>
      <c r="AA93" s="72">
        <f t="shared" si="94"/>
        <v>1.0163725490196078E-2</v>
      </c>
      <c r="AB93" s="71">
        <f t="shared" si="95"/>
        <v>1.0163725490196078E-2</v>
      </c>
    </row>
    <row r="94" spans="1:28" s="73" customFormat="1" ht="15.75" x14ac:dyDescent="0.25">
      <c r="A94" s="61"/>
      <c r="B94" s="52" t="s">
        <v>60</v>
      </c>
      <c r="C94" s="53" t="s">
        <v>61</v>
      </c>
      <c r="D94" s="80">
        <v>3</v>
      </c>
      <c r="E94" s="53">
        <v>1</v>
      </c>
      <c r="F94" s="56">
        <v>11622</v>
      </c>
      <c r="G94" s="56">
        <v>8373</v>
      </c>
      <c r="H94" s="56">
        <v>2544.1</v>
      </c>
      <c r="I94" s="56">
        <v>8373</v>
      </c>
      <c r="J94" s="76">
        <v>3249</v>
      </c>
      <c r="K94" s="87">
        <v>1</v>
      </c>
      <c r="L94" s="79">
        <v>328</v>
      </c>
      <c r="M94" s="65">
        <v>1.21026123</v>
      </c>
      <c r="N94" s="65">
        <v>1.21026123</v>
      </c>
      <c r="O94" s="65">
        <v>14.181000000000001</v>
      </c>
      <c r="P94" s="65">
        <v>14.181000000000001</v>
      </c>
      <c r="Q94" s="66">
        <v>11.2461</v>
      </c>
      <c r="R94" s="66">
        <v>11.2461</v>
      </c>
      <c r="S94" s="65">
        <v>2.6221000000000001</v>
      </c>
      <c r="T94" s="65">
        <v>2.6221000000000001</v>
      </c>
      <c r="U94" s="67"/>
      <c r="V94" s="68"/>
      <c r="W94" s="69"/>
      <c r="X94" s="70"/>
      <c r="Y94" s="71"/>
      <c r="Z94" s="71"/>
      <c r="AA94" s="72"/>
      <c r="AB94" s="71"/>
    </row>
    <row r="95" spans="1:28" s="73" customFormat="1" ht="15.75" x14ac:dyDescent="0.25">
      <c r="A95" s="61">
        <v>2</v>
      </c>
      <c r="B95" s="52" t="s">
        <v>60</v>
      </c>
      <c r="C95" s="53" t="s">
        <v>61</v>
      </c>
      <c r="D95" s="80">
        <v>3</v>
      </c>
      <c r="E95" s="53">
        <v>2</v>
      </c>
      <c r="F95" s="56">
        <v>23361.3</v>
      </c>
      <c r="G95" s="56">
        <v>23361.3</v>
      </c>
      <c r="H95" s="56">
        <v>6940.1</v>
      </c>
      <c r="I95" s="56">
        <v>23361.3</v>
      </c>
      <c r="J95" s="75">
        <v>7394.2</v>
      </c>
      <c r="K95" s="87">
        <v>0</v>
      </c>
      <c r="L95" s="79">
        <v>558</v>
      </c>
      <c r="M95" s="65">
        <v>5.1590249399999992</v>
      </c>
      <c r="N95" s="65">
        <v>5.1590249399999992</v>
      </c>
      <c r="O95" s="65">
        <v>3.3619999999999997</v>
      </c>
      <c r="P95" s="65">
        <v>3.3619999999999997</v>
      </c>
      <c r="Q95" s="66">
        <v>13.794599999999999</v>
      </c>
      <c r="R95" s="66">
        <v>13.794599999999999</v>
      </c>
      <c r="S95" s="65">
        <v>4.7713999999999999</v>
      </c>
      <c r="T95" s="65">
        <v>4.7713999999999999</v>
      </c>
      <c r="U95" s="67">
        <f>M96/$G95*1000</f>
        <v>5.2017653127180423E-2</v>
      </c>
      <c r="V95" s="68">
        <f t="shared" ref="V95:V99" si="96">N95/$G95*1000</f>
        <v>0.22083638068086961</v>
      </c>
      <c r="W95" s="69">
        <f t="shared" ref="W95:W99" si="97">O95/$H95*1000</f>
        <v>0.48443106007118047</v>
      </c>
      <c r="X95" s="70">
        <f t="shared" ref="X95:X99" si="98">P95/$H95*1000</f>
        <v>0.48443106007118047</v>
      </c>
      <c r="Y95" s="71">
        <f t="shared" ref="Y95:Y99" si="99">Q95/$L95</f>
        <v>2.4721505376344086E-2</v>
      </c>
      <c r="Z95" s="71">
        <f t="shared" ref="Z95:Z99" si="100">R95/$L95</f>
        <v>2.4721505376344086E-2</v>
      </c>
      <c r="AA95" s="72">
        <f t="shared" ref="AA95:AA99" si="101">S95/$L95</f>
        <v>8.5508960573476706E-3</v>
      </c>
      <c r="AB95" s="71">
        <f t="shared" ref="AB95:AB99" si="102">T95/$L95</f>
        <v>8.5508960573476706E-3</v>
      </c>
    </row>
    <row r="96" spans="1:28" s="73" customFormat="1" ht="15.75" x14ac:dyDescent="0.25">
      <c r="A96" s="61">
        <v>3</v>
      </c>
      <c r="B96" s="58" t="s">
        <v>97</v>
      </c>
      <c r="C96" s="53" t="s">
        <v>61</v>
      </c>
      <c r="D96" s="80" t="s">
        <v>98</v>
      </c>
      <c r="E96" s="53"/>
      <c r="F96" s="56">
        <v>3718</v>
      </c>
      <c r="G96" s="56">
        <v>3718</v>
      </c>
      <c r="H96" s="56">
        <v>785</v>
      </c>
      <c r="I96" s="56">
        <v>3718</v>
      </c>
      <c r="J96" s="75">
        <v>1885.4</v>
      </c>
      <c r="K96" s="87">
        <v>0</v>
      </c>
      <c r="L96" s="79">
        <v>329</v>
      </c>
      <c r="M96" s="65">
        <v>1.2152000000000001</v>
      </c>
      <c r="N96" s="65">
        <v>1.2152000000000001</v>
      </c>
      <c r="O96" s="65">
        <v>7.6499999999999986</v>
      </c>
      <c r="P96" s="65">
        <v>7.6499999999999986</v>
      </c>
      <c r="Q96" s="66">
        <v>6.7815000000000003</v>
      </c>
      <c r="R96" s="66">
        <v>6.7815000000000003</v>
      </c>
      <c r="S96" s="65">
        <v>2.5722999999999998</v>
      </c>
      <c r="T96" s="65">
        <v>2.5722999999999998</v>
      </c>
      <c r="U96" s="67">
        <f>M97/$G96*1000</f>
        <v>0.43601207907477135</v>
      </c>
      <c r="V96" s="68">
        <f t="shared" si="96"/>
        <v>0.32684238838084995</v>
      </c>
      <c r="W96" s="69">
        <f t="shared" si="97"/>
        <v>9.745222929936304</v>
      </c>
      <c r="X96" s="70">
        <f t="shared" si="98"/>
        <v>9.745222929936304</v>
      </c>
      <c r="Y96" s="71">
        <f t="shared" si="99"/>
        <v>2.0612462006079028E-2</v>
      </c>
      <c r="Z96" s="71">
        <f t="shared" si="100"/>
        <v>2.0612462006079028E-2</v>
      </c>
      <c r="AA96" s="72">
        <f t="shared" si="101"/>
        <v>7.8185410334346492E-3</v>
      </c>
      <c r="AB96" s="71">
        <f t="shared" si="102"/>
        <v>7.8185410334346492E-3</v>
      </c>
    </row>
    <row r="97" spans="1:28" s="73" customFormat="1" ht="15.75" x14ac:dyDescent="0.25">
      <c r="A97" s="61">
        <v>4</v>
      </c>
      <c r="B97" s="57" t="s">
        <v>99</v>
      </c>
      <c r="C97" s="53" t="s">
        <v>61</v>
      </c>
      <c r="D97" s="80">
        <v>32</v>
      </c>
      <c r="E97" s="53"/>
      <c r="F97" s="56">
        <v>11335.9</v>
      </c>
      <c r="G97" s="56">
        <v>10834.7</v>
      </c>
      <c r="H97" s="56">
        <v>872.7</v>
      </c>
      <c r="I97" s="56">
        <v>10834.7</v>
      </c>
      <c r="J97" s="75">
        <v>501.2</v>
      </c>
      <c r="K97" s="86">
        <v>0</v>
      </c>
      <c r="L97" s="79">
        <v>529</v>
      </c>
      <c r="M97" s="65">
        <v>1.62109291</v>
      </c>
      <c r="N97" s="65">
        <v>1.62109291</v>
      </c>
      <c r="O97" s="65">
        <v>17.096</v>
      </c>
      <c r="P97" s="65">
        <v>17.096</v>
      </c>
      <c r="Q97" s="66">
        <v>7.4922999999999993</v>
      </c>
      <c r="R97" s="66">
        <v>7.4922999999999993</v>
      </c>
      <c r="S97" s="65">
        <v>7.4910320000000006</v>
      </c>
      <c r="T97" s="65">
        <v>7.4910320000000006</v>
      </c>
      <c r="U97" s="67">
        <f>M98/$G97*1000</f>
        <v>4.0721651730089431E-2</v>
      </c>
      <c r="V97" s="68">
        <f t="shared" si="96"/>
        <v>0.14962047034066472</v>
      </c>
      <c r="W97" s="69">
        <f t="shared" si="97"/>
        <v>19.589778847255644</v>
      </c>
      <c r="X97" s="70">
        <f t="shared" si="98"/>
        <v>19.589778847255644</v>
      </c>
      <c r="Y97" s="71">
        <f t="shared" si="99"/>
        <v>1.416313799621928E-2</v>
      </c>
      <c r="Z97" s="71">
        <f t="shared" si="100"/>
        <v>1.416313799621928E-2</v>
      </c>
      <c r="AA97" s="72">
        <f t="shared" si="101"/>
        <v>1.4160741020793953E-2</v>
      </c>
      <c r="AB97" s="71">
        <f t="shared" si="102"/>
        <v>1.4160741020793953E-2</v>
      </c>
    </row>
    <row r="98" spans="1:28" s="73" customFormat="1" ht="15.75" x14ac:dyDescent="0.25">
      <c r="A98" s="61">
        <v>5</v>
      </c>
      <c r="B98" s="57" t="s">
        <v>100</v>
      </c>
      <c r="C98" s="53" t="s">
        <v>78</v>
      </c>
      <c r="D98" s="80">
        <v>3</v>
      </c>
      <c r="E98" s="53"/>
      <c r="F98" s="56">
        <v>3814.1</v>
      </c>
      <c r="G98" s="56">
        <v>3737.3</v>
      </c>
      <c r="H98" s="56">
        <v>666.8</v>
      </c>
      <c r="I98" s="56">
        <v>3737.3</v>
      </c>
      <c r="J98" s="75">
        <v>76.8</v>
      </c>
      <c r="K98" s="86">
        <v>0</v>
      </c>
      <c r="L98" s="79">
        <v>155</v>
      </c>
      <c r="M98" s="65">
        <v>0.44120687999999997</v>
      </c>
      <c r="N98" s="65">
        <v>0.44120687999999997</v>
      </c>
      <c r="O98" s="65">
        <v>13.794999999999998</v>
      </c>
      <c r="P98" s="65">
        <v>13.794999999999998</v>
      </c>
      <c r="Q98" s="66">
        <v>2.0244</v>
      </c>
      <c r="R98" s="66">
        <v>2.0244</v>
      </c>
      <c r="S98" s="65">
        <v>1.2350999999999999</v>
      </c>
      <c r="T98" s="65">
        <v>1.2350999999999999</v>
      </c>
      <c r="U98" s="67">
        <f>M99/$G98*1000</f>
        <v>6.1380710673480852E-2</v>
      </c>
      <c r="V98" s="68">
        <f t="shared" si="96"/>
        <v>0.11805498086854145</v>
      </c>
      <c r="W98" s="69">
        <f t="shared" si="97"/>
        <v>20.688362327534492</v>
      </c>
      <c r="X98" s="70">
        <f t="shared" si="98"/>
        <v>20.688362327534492</v>
      </c>
      <c r="Y98" s="71">
        <f t="shared" si="99"/>
        <v>1.3060645161290322E-2</v>
      </c>
      <c r="Z98" s="71">
        <f t="shared" si="100"/>
        <v>1.3060645161290322E-2</v>
      </c>
      <c r="AA98" s="72">
        <f t="shared" si="101"/>
        <v>7.9683870967741932E-3</v>
      </c>
      <c r="AB98" s="71">
        <f t="shared" si="102"/>
        <v>7.9683870967741932E-3</v>
      </c>
    </row>
    <row r="99" spans="1:28" s="73" customFormat="1" ht="15.75" x14ac:dyDescent="0.25">
      <c r="A99" s="61">
        <v>6</v>
      </c>
      <c r="B99" s="57" t="s">
        <v>100</v>
      </c>
      <c r="C99" s="53" t="s">
        <v>78</v>
      </c>
      <c r="D99" s="80">
        <v>4</v>
      </c>
      <c r="E99" s="53"/>
      <c r="F99" s="56">
        <v>1873.3</v>
      </c>
      <c r="G99" s="56">
        <v>1597.5</v>
      </c>
      <c r="H99" s="56">
        <v>436.8</v>
      </c>
      <c r="I99" s="56">
        <v>1597.5</v>
      </c>
      <c r="J99" s="75">
        <v>275.8</v>
      </c>
      <c r="K99" s="86">
        <v>0</v>
      </c>
      <c r="L99" s="79">
        <v>61</v>
      </c>
      <c r="M99" s="65">
        <v>0.22939812999999998</v>
      </c>
      <c r="N99" s="65">
        <v>0.22939812999999998</v>
      </c>
      <c r="O99" s="65">
        <v>3.3520000000000003</v>
      </c>
      <c r="P99" s="65">
        <v>3.3520000000000003</v>
      </c>
      <c r="Q99" s="66">
        <v>4.4169999999999998</v>
      </c>
      <c r="R99" s="66">
        <v>4.4169999999999998</v>
      </c>
      <c r="S99" s="65">
        <v>0</v>
      </c>
      <c r="T99" s="65">
        <v>0</v>
      </c>
      <c r="U99" s="67">
        <f>M100/$G99*1000</f>
        <v>0.50910811893583718</v>
      </c>
      <c r="V99" s="68">
        <f t="shared" si="96"/>
        <v>0.14359820344287946</v>
      </c>
      <c r="W99" s="69">
        <f t="shared" si="97"/>
        <v>7.6739926739926743</v>
      </c>
      <c r="X99" s="70">
        <f t="shared" si="98"/>
        <v>7.6739926739926743</v>
      </c>
      <c r="Y99" s="71">
        <f t="shared" si="99"/>
        <v>7.2409836065573774E-2</v>
      </c>
      <c r="Z99" s="71">
        <f t="shared" si="100"/>
        <v>7.2409836065573774E-2</v>
      </c>
      <c r="AA99" s="72">
        <f t="shared" si="101"/>
        <v>0</v>
      </c>
      <c r="AB99" s="71">
        <f t="shared" si="102"/>
        <v>0</v>
      </c>
    </row>
    <row r="100" spans="1:28" s="73" customFormat="1" ht="15.75" x14ac:dyDescent="0.25">
      <c r="A100" s="61"/>
      <c r="B100" s="53" t="s">
        <v>101</v>
      </c>
      <c r="C100" s="53" t="s">
        <v>59</v>
      </c>
      <c r="D100" s="53">
        <v>4</v>
      </c>
      <c r="E100" s="53">
        <v>1</v>
      </c>
      <c r="F100" s="56">
        <v>5117.3999999999996</v>
      </c>
      <c r="G100" s="56">
        <v>4953.8</v>
      </c>
      <c r="H100" s="54">
        <v>1774</v>
      </c>
      <c r="I100" s="56">
        <v>4953.8</v>
      </c>
      <c r="J100" s="75">
        <v>0</v>
      </c>
      <c r="K100" s="86">
        <v>0</v>
      </c>
      <c r="L100" s="64">
        <v>246</v>
      </c>
      <c r="M100" s="65">
        <v>0.81330021999999991</v>
      </c>
      <c r="N100" s="65">
        <v>0.81330021999999991</v>
      </c>
      <c r="O100" s="65">
        <v>9.19</v>
      </c>
      <c r="P100" s="65">
        <v>9.19</v>
      </c>
      <c r="Q100" s="66">
        <v>4.3159000000000001</v>
      </c>
      <c r="R100" s="66">
        <v>4.3159000000000001</v>
      </c>
      <c r="S100" s="65">
        <v>4.3912309999999994</v>
      </c>
      <c r="T100" s="65">
        <v>4.3912309999999994</v>
      </c>
      <c r="U100" s="67"/>
      <c r="V100" s="68"/>
      <c r="W100" s="69"/>
      <c r="X100" s="70"/>
      <c r="Y100" s="71"/>
      <c r="Z100" s="71"/>
      <c r="AA100" s="72"/>
      <c r="AB100" s="71"/>
    </row>
    <row r="101" spans="1:28" s="73" customFormat="1" ht="15.75" x14ac:dyDescent="0.25">
      <c r="A101" s="61">
        <v>2</v>
      </c>
      <c r="B101" s="53" t="s">
        <v>101</v>
      </c>
      <c r="C101" s="53" t="s">
        <v>59</v>
      </c>
      <c r="D101" s="53">
        <v>6</v>
      </c>
      <c r="E101" s="53">
        <v>1</v>
      </c>
      <c r="F101" s="56">
        <v>2558.5</v>
      </c>
      <c r="G101" s="56">
        <v>2558.5</v>
      </c>
      <c r="H101" s="54">
        <v>883.9</v>
      </c>
      <c r="I101" s="56">
        <v>2558.5</v>
      </c>
      <c r="J101" s="75">
        <v>163.6</v>
      </c>
      <c r="K101" s="86">
        <v>0</v>
      </c>
      <c r="L101" s="64">
        <v>124</v>
      </c>
      <c r="M101" s="65">
        <v>0.40782002999999994</v>
      </c>
      <c r="N101" s="65">
        <v>0.40782002999999994</v>
      </c>
      <c r="O101" s="65">
        <v>8.8889999999999993</v>
      </c>
      <c r="P101" s="65">
        <v>8.8889999999999993</v>
      </c>
      <c r="Q101" s="66">
        <v>1.8953</v>
      </c>
      <c r="R101" s="66">
        <v>1.8953</v>
      </c>
      <c r="S101" s="65">
        <v>2.5473289999999995</v>
      </c>
      <c r="T101" s="65">
        <v>2.5473289999999995</v>
      </c>
      <c r="U101" s="67">
        <f>M102/$G101*1000</f>
        <v>0.39904259917920654</v>
      </c>
      <c r="V101" s="68">
        <f t="shared" ref="V101:V105" si="103">N101/$G101*1000</f>
        <v>0.15939809654094192</v>
      </c>
      <c r="W101" s="69">
        <f t="shared" ref="W101:W105" si="104">O101/$H101*1000</f>
        <v>10.056567485009616</v>
      </c>
      <c r="X101" s="70">
        <f t="shared" ref="X101:X105" si="105">P101/$H101*1000</f>
        <v>10.056567485009616</v>
      </c>
      <c r="Y101" s="71">
        <f t="shared" ref="Y101:Y105" si="106">Q101/$L101</f>
        <v>1.5284677419354839E-2</v>
      </c>
      <c r="Z101" s="71">
        <f t="shared" ref="Z101:Z105" si="107">R101/$L101</f>
        <v>1.5284677419354839E-2</v>
      </c>
      <c r="AA101" s="72">
        <f t="shared" ref="AA101:AA105" si="108">S101/$L101</f>
        <v>2.0542975806451608E-2</v>
      </c>
      <c r="AB101" s="71">
        <f t="shared" ref="AB101:AB105" si="109">T101/$L101</f>
        <v>2.0542975806451608E-2</v>
      </c>
    </row>
    <row r="102" spans="1:28" s="73" customFormat="1" ht="15.75" x14ac:dyDescent="0.25">
      <c r="A102" s="61">
        <v>3</v>
      </c>
      <c r="B102" s="53" t="s">
        <v>101</v>
      </c>
      <c r="C102" s="53" t="s">
        <v>59</v>
      </c>
      <c r="D102" s="53">
        <v>6</v>
      </c>
      <c r="E102" s="53">
        <v>2</v>
      </c>
      <c r="F102" s="56">
        <v>5403.9</v>
      </c>
      <c r="G102" s="56">
        <v>5403.9</v>
      </c>
      <c r="H102" s="54">
        <v>842.4</v>
      </c>
      <c r="I102" s="56">
        <v>5403.9</v>
      </c>
      <c r="J102" s="75">
        <v>0</v>
      </c>
      <c r="K102" s="86">
        <v>1</v>
      </c>
      <c r="L102" s="64">
        <v>267</v>
      </c>
      <c r="M102" s="65">
        <v>1.0209504899999999</v>
      </c>
      <c r="N102" s="65">
        <v>1.0209504899999999</v>
      </c>
      <c r="O102" s="65">
        <v>15.103</v>
      </c>
      <c r="P102" s="65">
        <v>15.103</v>
      </c>
      <c r="Q102" s="66">
        <v>3.8633999999999999</v>
      </c>
      <c r="R102" s="66">
        <v>3.8633999999999999</v>
      </c>
      <c r="S102" s="65">
        <v>7.0187380000000017</v>
      </c>
      <c r="T102" s="65">
        <v>7.0187380000000017</v>
      </c>
      <c r="U102" s="67">
        <f>M103/$G102*1000</f>
        <v>0.30625014526545646</v>
      </c>
      <c r="V102" s="68">
        <f t="shared" si="103"/>
        <v>0.18892845722533724</v>
      </c>
      <c r="W102" s="69">
        <f t="shared" si="104"/>
        <v>17.928537511870847</v>
      </c>
      <c r="X102" s="70">
        <f t="shared" si="105"/>
        <v>17.928537511870847</v>
      </c>
      <c r="Y102" s="71">
        <f t="shared" si="106"/>
        <v>1.4469662921348315E-2</v>
      </c>
      <c r="Z102" s="71">
        <f t="shared" si="107"/>
        <v>1.4469662921348315E-2</v>
      </c>
      <c r="AA102" s="72">
        <f t="shared" si="108"/>
        <v>2.6287408239700379E-2</v>
      </c>
      <c r="AB102" s="71">
        <f t="shared" si="109"/>
        <v>2.6287408239700379E-2</v>
      </c>
    </row>
    <row r="103" spans="1:28" s="73" customFormat="1" ht="15.75" x14ac:dyDescent="0.25">
      <c r="A103" s="61">
        <v>4</v>
      </c>
      <c r="B103" s="82" t="s">
        <v>102</v>
      </c>
      <c r="C103" s="53" t="s">
        <v>78</v>
      </c>
      <c r="D103" s="53">
        <v>3</v>
      </c>
      <c r="E103" s="53"/>
      <c r="F103" s="56">
        <v>14959.8</v>
      </c>
      <c r="G103" s="56">
        <v>14028.4</v>
      </c>
      <c r="H103" s="56">
        <v>1967.6</v>
      </c>
      <c r="I103" s="56">
        <v>14028.4</v>
      </c>
      <c r="J103" s="75">
        <v>20.100000000000001</v>
      </c>
      <c r="K103" s="86">
        <v>0</v>
      </c>
      <c r="L103" s="79">
        <v>602</v>
      </c>
      <c r="M103" s="65">
        <v>1.65494516</v>
      </c>
      <c r="N103" s="65">
        <v>1.65494516</v>
      </c>
      <c r="O103" s="65">
        <v>8.4359999999999999</v>
      </c>
      <c r="P103" s="65">
        <v>8.4359999999999999</v>
      </c>
      <c r="Q103" s="66">
        <v>9.5181000000000004</v>
      </c>
      <c r="R103" s="66">
        <v>9.5181000000000004</v>
      </c>
      <c r="S103" s="65">
        <v>10.640063</v>
      </c>
      <c r="T103" s="65">
        <v>10.640063</v>
      </c>
      <c r="U103" s="67">
        <f>M104/$G103*1000</f>
        <v>3.3515650394913173E-2</v>
      </c>
      <c r="V103" s="68">
        <f t="shared" si="103"/>
        <v>0.1179710558581164</v>
      </c>
      <c r="W103" s="69">
        <f t="shared" si="104"/>
        <v>4.2874568001626354</v>
      </c>
      <c r="X103" s="70">
        <f t="shared" si="105"/>
        <v>4.2874568001626354</v>
      </c>
      <c r="Y103" s="71">
        <f t="shared" si="106"/>
        <v>1.5810797342192692E-2</v>
      </c>
      <c r="Z103" s="71">
        <f t="shared" si="107"/>
        <v>1.5810797342192692E-2</v>
      </c>
      <c r="AA103" s="72">
        <f t="shared" si="108"/>
        <v>1.7674523255813954E-2</v>
      </c>
      <c r="AB103" s="71">
        <f t="shared" si="109"/>
        <v>1.7674523255813954E-2</v>
      </c>
    </row>
    <row r="104" spans="1:28" s="73" customFormat="1" ht="15.75" x14ac:dyDescent="0.25">
      <c r="A104" s="61">
        <v>5</v>
      </c>
      <c r="B104" s="82" t="s">
        <v>103</v>
      </c>
      <c r="C104" s="53" t="s">
        <v>78</v>
      </c>
      <c r="D104" s="53">
        <v>9</v>
      </c>
      <c r="E104" s="53"/>
      <c r="F104" s="56">
        <v>2871.4</v>
      </c>
      <c r="G104" s="56">
        <v>2851.3</v>
      </c>
      <c r="H104" s="56">
        <v>729.7</v>
      </c>
      <c r="I104" s="56">
        <v>2851.3</v>
      </c>
      <c r="J104" s="75">
        <v>931.4</v>
      </c>
      <c r="K104" s="89">
        <v>0</v>
      </c>
      <c r="L104" s="79">
        <v>128</v>
      </c>
      <c r="M104" s="65">
        <v>0.47017094999999998</v>
      </c>
      <c r="N104" s="65">
        <v>0.47017094999999998</v>
      </c>
      <c r="O104" s="65">
        <v>35.442999999999998</v>
      </c>
      <c r="P104" s="65">
        <v>35.442999999999998</v>
      </c>
      <c r="Q104" s="66">
        <v>2.5621999999999998</v>
      </c>
      <c r="R104" s="66">
        <v>2.5621999999999998</v>
      </c>
      <c r="S104" s="65">
        <v>2.7392119999999998</v>
      </c>
      <c r="T104" s="65">
        <v>2.7392119999999998</v>
      </c>
      <c r="U104" s="67">
        <f>M105/$G104*1000</f>
        <v>0.43214323992564796</v>
      </c>
      <c r="V104" s="68">
        <f t="shared" si="103"/>
        <v>0.1648970469610353</v>
      </c>
      <c r="W104" s="69">
        <f t="shared" si="104"/>
        <v>48.572015896943945</v>
      </c>
      <c r="X104" s="70">
        <f t="shared" si="105"/>
        <v>48.572015896943945</v>
      </c>
      <c r="Y104" s="71">
        <f t="shared" si="106"/>
        <v>2.0017187499999999E-2</v>
      </c>
      <c r="Z104" s="71">
        <f t="shared" si="107"/>
        <v>2.0017187499999999E-2</v>
      </c>
      <c r="AA104" s="72">
        <f t="shared" si="108"/>
        <v>2.1400093749999998E-2</v>
      </c>
      <c r="AB104" s="71">
        <f t="shared" si="109"/>
        <v>2.1400093749999998E-2</v>
      </c>
    </row>
    <row r="105" spans="1:28" s="73" customFormat="1" ht="15.75" x14ac:dyDescent="0.25">
      <c r="A105" s="61">
        <v>6</v>
      </c>
      <c r="B105" s="82" t="s">
        <v>104</v>
      </c>
      <c r="C105" s="53" t="s">
        <v>61</v>
      </c>
      <c r="D105" s="53">
        <v>19</v>
      </c>
      <c r="E105" s="53"/>
      <c r="F105" s="56">
        <v>7890.6</v>
      </c>
      <c r="G105" s="56">
        <v>7890.6</v>
      </c>
      <c r="H105" s="56">
        <v>2043.9</v>
      </c>
      <c r="I105" s="56">
        <v>7890.6</v>
      </c>
      <c r="J105" s="75">
        <v>0</v>
      </c>
      <c r="K105" s="86">
        <v>0</v>
      </c>
      <c r="L105" s="79">
        <v>373</v>
      </c>
      <c r="M105" s="65">
        <v>1.2321700200000001</v>
      </c>
      <c r="N105" s="65">
        <v>1.2321700200000001</v>
      </c>
      <c r="O105" s="65">
        <v>23.294</v>
      </c>
      <c r="P105" s="65">
        <v>23.294</v>
      </c>
      <c r="Q105" s="66">
        <v>8.2067999999999994</v>
      </c>
      <c r="R105" s="66">
        <v>8.2067999999999994</v>
      </c>
      <c r="S105" s="65">
        <v>7.7085430000000006</v>
      </c>
      <c r="T105" s="65">
        <v>7.7085430000000006</v>
      </c>
      <c r="U105" s="67">
        <f>M106/$G105*1000</f>
        <v>0.1863377512483208</v>
      </c>
      <c r="V105" s="68">
        <f t="shared" si="103"/>
        <v>0.15615669530834156</v>
      </c>
      <c r="W105" s="69">
        <f t="shared" si="104"/>
        <v>11.396839375703312</v>
      </c>
      <c r="X105" s="70">
        <f t="shared" si="105"/>
        <v>11.396839375703312</v>
      </c>
      <c r="Y105" s="71">
        <f t="shared" si="106"/>
        <v>2.2002144772117961E-2</v>
      </c>
      <c r="Z105" s="71">
        <f t="shared" si="107"/>
        <v>2.2002144772117961E-2</v>
      </c>
      <c r="AA105" s="72">
        <f t="shared" si="108"/>
        <v>2.0666335120643434E-2</v>
      </c>
      <c r="AB105" s="71">
        <f t="shared" si="109"/>
        <v>2.0666335120643434E-2</v>
      </c>
    </row>
    <row r="106" spans="1:28" s="73" customFormat="1" ht="15.75" x14ac:dyDescent="0.25">
      <c r="A106" s="61"/>
      <c r="B106" s="82" t="s">
        <v>104</v>
      </c>
      <c r="C106" s="53" t="s">
        <v>61</v>
      </c>
      <c r="D106" s="53">
        <v>21</v>
      </c>
      <c r="E106" s="53"/>
      <c r="F106" s="56">
        <v>9439.7999999999993</v>
      </c>
      <c r="G106" s="56">
        <v>9422.6</v>
      </c>
      <c r="H106" s="56">
        <v>2427.6999999999998</v>
      </c>
      <c r="I106" s="56">
        <v>9422.6</v>
      </c>
      <c r="J106" s="75">
        <v>17.100000000000001</v>
      </c>
      <c r="K106" s="89">
        <v>0</v>
      </c>
      <c r="L106" s="79">
        <v>438</v>
      </c>
      <c r="M106" s="65">
        <v>1.4703166600000002</v>
      </c>
      <c r="N106" s="65">
        <v>1.4703166600000002</v>
      </c>
      <c r="O106" s="65">
        <v>15.057999999999998</v>
      </c>
      <c r="P106" s="65">
        <v>15.057999999999998</v>
      </c>
      <c r="Q106" s="66">
        <v>7.7920999999999996</v>
      </c>
      <c r="R106" s="66">
        <v>7.7920999999999996</v>
      </c>
      <c r="S106" s="65">
        <v>7.6456970000000002</v>
      </c>
      <c r="T106" s="65">
        <v>7.6456970000000002</v>
      </c>
      <c r="U106" s="67"/>
      <c r="V106" s="68"/>
      <c r="W106" s="69"/>
      <c r="X106" s="70"/>
      <c r="Y106" s="71"/>
      <c r="Z106" s="71"/>
      <c r="AA106" s="72"/>
      <c r="AB106" s="71"/>
    </row>
    <row r="107" spans="1:28" s="73" customFormat="1" ht="15.75" x14ac:dyDescent="0.25">
      <c r="A107" s="61">
        <v>2</v>
      </c>
      <c r="B107" s="82" t="s">
        <v>104</v>
      </c>
      <c r="C107" s="53" t="s">
        <v>61</v>
      </c>
      <c r="D107" s="53">
        <v>35</v>
      </c>
      <c r="E107" s="53"/>
      <c r="F107" s="56">
        <v>5009.1000000000004</v>
      </c>
      <c r="G107" s="56">
        <v>5009.1000000000004</v>
      </c>
      <c r="H107" s="56">
        <v>1776.8</v>
      </c>
      <c r="I107" s="56">
        <v>5009.1000000000004</v>
      </c>
      <c r="J107" s="75">
        <v>0</v>
      </c>
      <c r="K107" s="86">
        <v>2</v>
      </c>
      <c r="L107" s="79">
        <v>239</v>
      </c>
      <c r="M107" s="65">
        <v>0.74492924999999999</v>
      </c>
      <c r="N107" s="65">
        <v>0.74492924999999999</v>
      </c>
      <c r="O107" s="65">
        <v>3.4220000000000002</v>
      </c>
      <c r="P107" s="65">
        <v>3.4220000000000002</v>
      </c>
      <c r="Q107" s="66">
        <v>4.2717000000000001</v>
      </c>
      <c r="R107" s="66">
        <v>4.2717000000000001</v>
      </c>
      <c r="S107" s="65">
        <v>4.4308630000000004</v>
      </c>
      <c r="T107" s="65">
        <v>4.4308630000000004</v>
      </c>
      <c r="U107" s="67">
        <f>M108/$G107*1000</f>
        <v>0.19197356211694708</v>
      </c>
      <c r="V107" s="68">
        <f t="shared" ref="V107:V111" si="110">N107/$G107*1000</f>
        <v>0.14871518835718989</v>
      </c>
      <c r="W107" s="69">
        <f t="shared" ref="W107:W111" si="111">O107/$H107*1000</f>
        <v>1.9259342638451151</v>
      </c>
      <c r="X107" s="70">
        <f t="shared" ref="X107:X111" si="112">P107/$H107*1000</f>
        <v>1.9259342638451151</v>
      </c>
      <c r="Y107" s="71">
        <f t="shared" ref="Y107:Y111" si="113">Q107/$L107</f>
        <v>1.7873221757322175E-2</v>
      </c>
      <c r="Z107" s="71">
        <f t="shared" ref="Z107:Z111" si="114">R107/$L107</f>
        <v>1.7873221757322175E-2</v>
      </c>
      <c r="AA107" s="72">
        <f t="shared" ref="AA107:AA111" si="115">S107/$L107</f>
        <v>1.8539175732217576E-2</v>
      </c>
      <c r="AB107" s="71">
        <f t="shared" ref="AB107:AB111" si="116">T107/$L107</f>
        <v>1.8539175732217576E-2</v>
      </c>
    </row>
    <row r="108" spans="1:28" s="73" customFormat="1" ht="15.75" x14ac:dyDescent="0.25">
      <c r="A108" s="61">
        <v>3</v>
      </c>
      <c r="B108" s="82" t="s">
        <v>104</v>
      </c>
      <c r="C108" s="53" t="s">
        <v>61</v>
      </c>
      <c r="D108" s="53">
        <v>37</v>
      </c>
      <c r="E108" s="53"/>
      <c r="F108" s="56">
        <v>4934.1000000000004</v>
      </c>
      <c r="G108" s="56">
        <v>4934.1000000000004</v>
      </c>
      <c r="H108" s="56">
        <v>1784.4</v>
      </c>
      <c r="I108" s="56">
        <v>4934.1000000000004</v>
      </c>
      <c r="J108" s="75">
        <v>0</v>
      </c>
      <c r="K108" s="86">
        <v>0</v>
      </c>
      <c r="L108" s="79">
        <v>231</v>
      </c>
      <c r="M108" s="65">
        <v>0.96161476999999973</v>
      </c>
      <c r="N108" s="65">
        <v>0.96161476999999973</v>
      </c>
      <c r="O108" s="65">
        <v>3</v>
      </c>
      <c r="P108" s="65">
        <v>3</v>
      </c>
      <c r="Q108" s="66">
        <v>5.9542999999999999</v>
      </c>
      <c r="R108" s="66">
        <v>5.9542999999999999</v>
      </c>
      <c r="S108" s="65">
        <v>5.7939810000000014</v>
      </c>
      <c r="T108" s="65">
        <v>5.7939810000000014</v>
      </c>
      <c r="U108" s="67">
        <f>M109/$G108*1000</f>
        <v>0.32535361869439205</v>
      </c>
      <c r="V108" s="68">
        <f t="shared" si="110"/>
        <v>0.19489162562574727</v>
      </c>
      <c r="W108" s="69">
        <f t="shared" si="111"/>
        <v>1.6812373907195695</v>
      </c>
      <c r="X108" s="70">
        <f t="shared" si="112"/>
        <v>1.6812373907195695</v>
      </c>
      <c r="Y108" s="71">
        <f t="shared" si="113"/>
        <v>2.5776190476190477E-2</v>
      </c>
      <c r="Z108" s="71">
        <f t="shared" si="114"/>
        <v>2.5776190476190477E-2</v>
      </c>
      <c r="AA108" s="72">
        <f t="shared" si="115"/>
        <v>2.5082168831168837E-2</v>
      </c>
      <c r="AB108" s="71">
        <f t="shared" si="116"/>
        <v>2.5082168831168837E-2</v>
      </c>
    </row>
    <row r="109" spans="1:28" s="73" customFormat="1" ht="15.75" x14ac:dyDescent="0.25">
      <c r="A109" s="61">
        <v>4</v>
      </c>
      <c r="B109" s="82" t="s">
        <v>104</v>
      </c>
      <c r="C109" s="53" t="s">
        <v>61</v>
      </c>
      <c r="D109" s="53">
        <v>38</v>
      </c>
      <c r="E109" s="53">
        <v>1</v>
      </c>
      <c r="F109" s="56">
        <v>8862.6</v>
      </c>
      <c r="G109" s="56">
        <v>8848.4</v>
      </c>
      <c r="H109" s="56">
        <v>1369.7</v>
      </c>
      <c r="I109" s="56">
        <v>8848.4</v>
      </c>
      <c r="J109" s="75">
        <v>14.2</v>
      </c>
      <c r="K109" s="89"/>
      <c r="L109" s="79">
        <v>325</v>
      </c>
      <c r="M109" s="65">
        <v>1.60532729</v>
      </c>
      <c r="N109" s="65">
        <v>1.60532729</v>
      </c>
      <c r="O109" s="65">
        <v>7.0920000000000005</v>
      </c>
      <c r="P109" s="65">
        <v>7.0920000000000005</v>
      </c>
      <c r="Q109" s="66">
        <v>7.7749999999999995</v>
      </c>
      <c r="R109" s="66">
        <v>7.7749999999999995</v>
      </c>
      <c r="S109" s="65">
        <v>7.0234180000000013</v>
      </c>
      <c r="T109" s="65">
        <v>7.0234180000000013</v>
      </c>
      <c r="U109" s="67">
        <f>M110/$G109*1000</f>
        <v>0.16556481510781612</v>
      </c>
      <c r="V109" s="68">
        <f t="shared" si="110"/>
        <v>0.18142571425342435</v>
      </c>
      <c r="W109" s="69">
        <f t="shared" si="111"/>
        <v>5.1777761553624888</v>
      </c>
      <c r="X109" s="70">
        <f t="shared" si="112"/>
        <v>5.1777761553624888</v>
      </c>
      <c r="Y109" s="71">
        <f t="shared" si="113"/>
        <v>2.3923076923076922E-2</v>
      </c>
      <c r="Z109" s="71">
        <f t="shared" si="114"/>
        <v>2.3923076923076922E-2</v>
      </c>
      <c r="AA109" s="72">
        <f t="shared" si="115"/>
        <v>2.1610516923076927E-2</v>
      </c>
      <c r="AB109" s="71">
        <f t="shared" si="116"/>
        <v>2.1610516923076927E-2</v>
      </c>
    </row>
    <row r="110" spans="1:28" s="73" customFormat="1" ht="15.75" x14ac:dyDescent="0.25">
      <c r="A110" s="61">
        <v>5</v>
      </c>
      <c r="B110" s="82" t="s">
        <v>104</v>
      </c>
      <c r="C110" s="53" t="s">
        <v>61</v>
      </c>
      <c r="D110" s="53">
        <v>38</v>
      </c>
      <c r="E110" s="53">
        <v>2</v>
      </c>
      <c r="F110" s="56">
        <v>8900.2000000000007</v>
      </c>
      <c r="G110" s="56">
        <v>8886</v>
      </c>
      <c r="H110" s="56">
        <v>1387</v>
      </c>
      <c r="I110" s="56">
        <v>8886</v>
      </c>
      <c r="J110" s="75">
        <v>14.2</v>
      </c>
      <c r="K110" s="89"/>
      <c r="L110" s="79">
        <v>311</v>
      </c>
      <c r="M110" s="65">
        <v>1.4649837100000001</v>
      </c>
      <c r="N110" s="65">
        <v>1.4649837100000001</v>
      </c>
      <c r="O110" s="65">
        <v>8.6729999999999983</v>
      </c>
      <c r="P110" s="65">
        <v>8.6729999999999983</v>
      </c>
      <c r="Q110" s="66">
        <v>8.523299999999999</v>
      </c>
      <c r="R110" s="66">
        <v>8.523299999999999</v>
      </c>
      <c r="S110" s="65">
        <v>7.9233440000000002</v>
      </c>
      <c r="T110" s="65">
        <v>7.9233440000000002</v>
      </c>
      <c r="U110" s="67">
        <f>M111/$G110*1000</f>
        <v>0.1177509419311276</v>
      </c>
      <c r="V110" s="68">
        <f t="shared" si="110"/>
        <v>0.1648642482556831</v>
      </c>
      <c r="W110" s="69">
        <f t="shared" si="111"/>
        <v>6.2530641672674827</v>
      </c>
      <c r="X110" s="70">
        <f t="shared" si="112"/>
        <v>6.2530641672674827</v>
      </c>
      <c r="Y110" s="71">
        <f t="shared" si="113"/>
        <v>2.7406109324758839E-2</v>
      </c>
      <c r="Z110" s="71">
        <f t="shared" si="114"/>
        <v>2.7406109324758839E-2</v>
      </c>
      <c r="AA110" s="72">
        <f t="shared" si="115"/>
        <v>2.547699035369775E-2</v>
      </c>
      <c r="AB110" s="71">
        <f t="shared" si="116"/>
        <v>2.547699035369775E-2</v>
      </c>
    </row>
    <row r="111" spans="1:28" s="73" customFormat="1" ht="15.75" x14ac:dyDescent="0.25">
      <c r="A111" s="61">
        <v>6</v>
      </c>
      <c r="B111" s="82" t="s">
        <v>104</v>
      </c>
      <c r="C111" s="53" t="s">
        <v>61</v>
      </c>
      <c r="D111" s="53">
        <v>39</v>
      </c>
      <c r="E111" s="53"/>
      <c r="F111" s="56">
        <v>4919.1000000000004</v>
      </c>
      <c r="G111" s="56">
        <v>4919.1000000000004</v>
      </c>
      <c r="H111" s="56">
        <v>1776.1</v>
      </c>
      <c r="I111" s="56">
        <v>4919.1000000000004</v>
      </c>
      <c r="J111" s="75">
        <v>0</v>
      </c>
      <c r="K111" s="89">
        <v>0</v>
      </c>
      <c r="L111" s="79">
        <v>221</v>
      </c>
      <c r="M111" s="65">
        <v>1.0463348699999999</v>
      </c>
      <c r="N111" s="65">
        <v>1.0463348699999999</v>
      </c>
      <c r="O111" s="65">
        <v>7.5500000000000007</v>
      </c>
      <c r="P111" s="65">
        <v>7.5500000000000007</v>
      </c>
      <c r="Q111" s="66">
        <v>5.9159000000000006</v>
      </c>
      <c r="R111" s="66">
        <v>5.9159000000000006</v>
      </c>
      <c r="S111" s="65">
        <v>4.4047280000000004</v>
      </c>
      <c r="T111" s="65">
        <v>4.4047280000000004</v>
      </c>
      <c r="U111" s="67">
        <f>M112/$G111*1000</f>
        <v>0.26431419162041836</v>
      </c>
      <c r="V111" s="68">
        <f t="shared" si="110"/>
        <v>0.2127085991339879</v>
      </c>
      <c r="W111" s="69">
        <f t="shared" si="111"/>
        <v>4.2508867743933338</v>
      </c>
      <c r="X111" s="70">
        <f t="shared" si="112"/>
        <v>4.2508867743933338</v>
      </c>
      <c r="Y111" s="71">
        <f t="shared" si="113"/>
        <v>2.6768778280542988E-2</v>
      </c>
      <c r="Z111" s="71">
        <f t="shared" si="114"/>
        <v>2.6768778280542988E-2</v>
      </c>
      <c r="AA111" s="72">
        <f t="shared" si="115"/>
        <v>1.9930895927601812E-2</v>
      </c>
      <c r="AB111" s="71">
        <f t="shared" si="116"/>
        <v>1.9930895927601812E-2</v>
      </c>
    </row>
    <row r="112" spans="1:28" s="73" customFormat="1" ht="15.75" x14ac:dyDescent="0.25">
      <c r="A112" s="61"/>
      <c r="B112" s="82" t="s">
        <v>104</v>
      </c>
      <c r="C112" s="53" t="s">
        <v>61</v>
      </c>
      <c r="D112" s="53">
        <v>5</v>
      </c>
      <c r="E112" s="53"/>
      <c r="F112" s="56">
        <v>8146.2</v>
      </c>
      <c r="G112" s="56">
        <v>8083.2</v>
      </c>
      <c r="H112" s="56">
        <v>1582.5</v>
      </c>
      <c r="I112" s="56">
        <v>8083.2</v>
      </c>
      <c r="J112" s="75">
        <v>63</v>
      </c>
      <c r="K112" s="90">
        <v>0</v>
      </c>
      <c r="L112" s="79">
        <v>286</v>
      </c>
      <c r="M112" s="65">
        <v>1.30018794</v>
      </c>
      <c r="N112" s="65">
        <v>1.30018794</v>
      </c>
      <c r="O112" s="65">
        <v>10.596</v>
      </c>
      <c r="P112" s="65">
        <v>10.596</v>
      </c>
      <c r="Q112" s="66">
        <v>5.851700000000001</v>
      </c>
      <c r="R112" s="66">
        <v>5.851700000000001</v>
      </c>
      <c r="S112" s="65">
        <v>7.171913</v>
      </c>
      <c r="T112" s="65">
        <v>7.171913</v>
      </c>
      <c r="U112" s="67"/>
      <c r="V112" s="68"/>
      <c r="W112" s="69"/>
      <c r="X112" s="70"/>
      <c r="Y112" s="71"/>
      <c r="Z112" s="71"/>
      <c r="AA112" s="72"/>
      <c r="AB112" s="71"/>
    </row>
    <row r="113" spans="1:28" s="73" customFormat="1" ht="15.75" x14ac:dyDescent="0.25">
      <c r="A113" s="61">
        <v>2</v>
      </c>
      <c r="B113" s="82" t="s">
        <v>104</v>
      </c>
      <c r="C113" s="53" t="s">
        <v>61</v>
      </c>
      <c r="D113" s="53">
        <v>53</v>
      </c>
      <c r="E113" s="53"/>
      <c r="F113" s="56">
        <v>10733.7</v>
      </c>
      <c r="G113" s="56">
        <v>10721</v>
      </c>
      <c r="H113" s="56">
        <v>2798</v>
      </c>
      <c r="I113" s="56">
        <v>10721</v>
      </c>
      <c r="J113" s="75">
        <v>12.7</v>
      </c>
      <c r="K113" s="91">
        <v>0</v>
      </c>
      <c r="L113" s="79">
        <v>485</v>
      </c>
      <c r="M113" s="65">
        <v>1.8912895199999999</v>
      </c>
      <c r="N113" s="65">
        <v>1.8912895199999999</v>
      </c>
      <c r="O113" s="65">
        <v>21.074999999999999</v>
      </c>
      <c r="P113" s="65">
        <v>21.074999999999999</v>
      </c>
      <c r="Q113" s="66">
        <v>9.7222000000000008</v>
      </c>
      <c r="R113" s="66">
        <v>9.7222000000000008</v>
      </c>
      <c r="S113" s="65">
        <v>7.5470019999999991</v>
      </c>
      <c r="T113" s="65">
        <v>7.5470019999999991</v>
      </c>
      <c r="U113" s="67">
        <f>M114/$G113*1000</f>
        <v>0.12475877436806269</v>
      </c>
      <c r="V113" s="68">
        <f t="shared" ref="V113:V117" si="117">N113/$G113*1000</f>
        <v>0.17640980505549855</v>
      </c>
      <c r="W113" s="69">
        <f t="shared" ref="W113:W117" si="118">O113/$H113*1000</f>
        <v>7.532165832737669</v>
      </c>
      <c r="X113" s="70">
        <f t="shared" ref="X113:X117" si="119">P113/$H113*1000</f>
        <v>7.532165832737669</v>
      </c>
      <c r="Y113" s="71">
        <f t="shared" ref="Y113:Y117" si="120">Q113/$L113</f>
        <v>2.004577319587629E-2</v>
      </c>
      <c r="Z113" s="71">
        <f t="shared" ref="Z113:Z117" si="121">R113/$L113</f>
        <v>2.004577319587629E-2</v>
      </c>
      <c r="AA113" s="72">
        <f t="shared" ref="AA113:AA117" si="122">S113/$L113</f>
        <v>1.5560828865979379E-2</v>
      </c>
      <c r="AB113" s="71">
        <f t="shared" ref="AB113:AB117" si="123">T113/$L113</f>
        <v>1.5560828865979379E-2</v>
      </c>
    </row>
    <row r="114" spans="1:28" s="73" customFormat="1" ht="15.75" x14ac:dyDescent="0.25">
      <c r="A114" s="61">
        <v>3</v>
      </c>
      <c r="B114" s="82" t="s">
        <v>104</v>
      </c>
      <c r="C114" s="53" t="s">
        <v>61</v>
      </c>
      <c r="D114" s="53">
        <v>8</v>
      </c>
      <c r="E114" s="53"/>
      <c r="F114" s="56">
        <v>11039.3</v>
      </c>
      <c r="G114" s="56">
        <v>11000.2</v>
      </c>
      <c r="H114" s="56">
        <v>1711.3</v>
      </c>
      <c r="I114" s="56">
        <v>11000.2</v>
      </c>
      <c r="J114" s="75">
        <v>39.1</v>
      </c>
      <c r="K114" s="86">
        <v>0</v>
      </c>
      <c r="L114" s="79">
        <v>521</v>
      </c>
      <c r="M114" s="65">
        <v>1.33753882</v>
      </c>
      <c r="N114" s="65">
        <v>1.33753882</v>
      </c>
      <c r="O114" s="65">
        <v>35.922999999999995</v>
      </c>
      <c r="P114" s="65">
        <v>35.922999999999995</v>
      </c>
      <c r="Q114" s="66">
        <v>8.3859999999999992</v>
      </c>
      <c r="R114" s="66">
        <v>8.3859999999999992</v>
      </c>
      <c r="S114" s="65">
        <v>8.2621929999999999</v>
      </c>
      <c r="T114" s="65">
        <v>8.2621929999999999</v>
      </c>
      <c r="U114" s="67">
        <f>M115/$G114*1000</f>
        <v>4.0489066562426138E-2</v>
      </c>
      <c r="V114" s="68">
        <f t="shared" si="117"/>
        <v>0.12159222741404702</v>
      </c>
      <c r="W114" s="69">
        <f t="shared" si="118"/>
        <v>20.99164377958277</v>
      </c>
      <c r="X114" s="70">
        <f t="shared" si="119"/>
        <v>20.99164377958277</v>
      </c>
      <c r="Y114" s="71">
        <f t="shared" si="120"/>
        <v>1.6095969289827254E-2</v>
      </c>
      <c r="Z114" s="71">
        <f t="shared" si="121"/>
        <v>1.6095969289827254E-2</v>
      </c>
      <c r="AA114" s="72">
        <f t="shared" si="122"/>
        <v>1.5858335892514397E-2</v>
      </c>
      <c r="AB114" s="71">
        <f t="shared" si="123"/>
        <v>1.5858335892514397E-2</v>
      </c>
    </row>
    <row r="115" spans="1:28" s="73" customFormat="1" ht="15.75" x14ac:dyDescent="0.25">
      <c r="A115" s="61">
        <v>4</v>
      </c>
      <c r="B115" s="82" t="s">
        <v>105</v>
      </c>
      <c r="C115" s="53" t="s">
        <v>61</v>
      </c>
      <c r="D115" s="53">
        <v>2</v>
      </c>
      <c r="E115" s="53">
        <v>1</v>
      </c>
      <c r="F115" s="56">
        <v>3680.4</v>
      </c>
      <c r="G115" s="56">
        <v>3671.6</v>
      </c>
      <c r="H115" s="56">
        <v>391.6</v>
      </c>
      <c r="I115" s="56">
        <v>3671.6</v>
      </c>
      <c r="J115" s="75">
        <v>8.6999999999999993</v>
      </c>
      <c r="K115" s="89">
        <v>2</v>
      </c>
      <c r="L115" s="79">
        <v>154</v>
      </c>
      <c r="M115" s="65">
        <v>0.44538782999999998</v>
      </c>
      <c r="N115" s="65">
        <v>0.44538782999999998</v>
      </c>
      <c r="O115" s="65">
        <v>20.326200000000004</v>
      </c>
      <c r="P115" s="65">
        <v>20.326200000000004</v>
      </c>
      <c r="Q115" s="66">
        <v>2.6442000000000005</v>
      </c>
      <c r="R115" s="66">
        <v>2.6442000000000005</v>
      </c>
      <c r="S115" s="65">
        <v>2.3816350000000002</v>
      </c>
      <c r="T115" s="65">
        <v>2.3816350000000002</v>
      </c>
      <c r="U115" s="67">
        <f>M116/$G115*1000</f>
        <v>0.12910267185967969</v>
      </c>
      <c r="V115" s="68">
        <f t="shared" si="117"/>
        <v>0.12130619620873734</v>
      </c>
      <c r="W115" s="69">
        <f t="shared" si="118"/>
        <v>51.905515832482131</v>
      </c>
      <c r="X115" s="70">
        <f t="shared" si="119"/>
        <v>51.905515832482131</v>
      </c>
      <c r="Y115" s="71">
        <f t="shared" si="120"/>
        <v>1.7170129870129874E-2</v>
      </c>
      <c r="Z115" s="71">
        <f t="shared" si="121"/>
        <v>1.7170129870129874E-2</v>
      </c>
      <c r="AA115" s="72">
        <f t="shared" si="122"/>
        <v>1.5465162337662338E-2</v>
      </c>
      <c r="AB115" s="71">
        <f t="shared" si="123"/>
        <v>1.5465162337662338E-2</v>
      </c>
    </row>
    <row r="116" spans="1:28" s="73" customFormat="1" ht="15.75" x14ac:dyDescent="0.25">
      <c r="A116" s="61">
        <v>5</v>
      </c>
      <c r="B116" s="82" t="s">
        <v>105</v>
      </c>
      <c r="C116" s="53" t="s">
        <v>61</v>
      </c>
      <c r="D116" s="53">
        <v>2</v>
      </c>
      <c r="E116" s="53">
        <v>10</v>
      </c>
      <c r="F116" s="56">
        <v>3566.4</v>
      </c>
      <c r="G116" s="56">
        <v>3207.6</v>
      </c>
      <c r="H116" s="56">
        <v>832.9</v>
      </c>
      <c r="I116" s="56">
        <v>3207.6</v>
      </c>
      <c r="J116" s="75">
        <v>358.4</v>
      </c>
      <c r="K116" s="89">
        <v>1</v>
      </c>
      <c r="L116" s="79">
        <v>135</v>
      </c>
      <c r="M116" s="65">
        <v>0.47401336999999993</v>
      </c>
      <c r="N116" s="65">
        <v>0.47401336999999993</v>
      </c>
      <c r="O116" s="65">
        <v>7.4899999999999993</v>
      </c>
      <c r="P116" s="65">
        <v>7.4899999999999993</v>
      </c>
      <c r="Q116" s="66">
        <v>2.5902000000000003</v>
      </c>
      <c r="R116" s="66">
        <v>2.5902000000000003</v>
      </c>
      <c r="S116" s="65">
        <v>2.0200519999999997</v>
      </c>
      <c r="T116" s="65">
        <v>2.0200519999999997</v>
      </c>
      <c r="U116" s="67">
        <f>M117/$G116*1000</f>
        <v>0.14078991769547325</v>
      </c>
      <c r="V116" s="68">
        <f t="shared" si="117"/>
        <v>0.14777820488839005</v>
      </c>
      <c r="W116" s="69">
        <f t="shared" si="118"/>
        <v>8.9926761916196423</v>
      </c>
      <c r="X116" s="70">
        <f t="shared" si="119"/>
        <v>8.9926761916196423</v>
      </c>
      <c r="Y116" s="71">
        <f t="shared" si="120"/>
        <v>1.9186666666666668E-2</v>
      </c>
      <c r="Z116" s="71">
        <f t="shared" si="121"/>
        <v>1.9186666666666668E-2</v>
      </c>
      <c r="AA116" s="72">
        <f t="shared" si="122"/>
        <v>1.4963348148148146E-2</v>
      </c>
      <c r="AB116" s="71">
        <f t="shared" si="123"/>
        <v>1.4963348148148146E-2</v>
      </c>
    </row>
    <row r="117" spans="1:28" s="73" customFormat="1" ht="15.75" x14ac:dyDescent="0.25">
      <c r="A117" s="61">
        <v>6</v>
      </c>
      <c r="B117" s="82" t="s">
        <v>105</v>
      </c>
      <c r="C117" s="53" t="s">
        <v>61</v>
      </c>
      <c r="D117" s="53">
        <v>2</v>
      </c>
      <c r="E117" s="53">
        <v>2</v>
      </c>
      <c r="F117" s="56">
        <v>4338.6000000000004</v>
      </c>
      <c r="G117" s="56">
        <v>3593.3</v>
      </c>
      <c r="H117" s="56">
        <v>1406.1</v>
      </c>
      <c r="I117" s="56">
        <v>3593.3</v>
      </c>
      <c r="J117" s="75">
        <v>745.3</v>
      </c>
      <c r="K117" s="89">
        <v>0</v>
      </c>
      <c r="L117" s="79">
        <v>155</v>
      </c>
      <c r="M117" s="65">
        <v>0.45159773999999997</v>
      </c>
      <c r="N117" s="65">
        <v>0.45159773999999997</v>
      </c>
      <c r="O117" s="65">
        <v>4.5219999999999994</v>
      </c>
      <c r="P117" s="65">
        <v>4.5219999999999994</v>
      </c>
      <c r="Q117" s="66">
        <v>3.5219999999999994</v>
      </c>
      <c r="R117" s="66">
        <v>3.5219999999999994</v>
      </c>
      <c r="S117" s="65">
        <v>3.1658480000000004</v>
      </c>
      <c r="T117" s="65">
        <v>3.1658480000000004</v>
      </c>
      <c r="U117" s="67">
        <f>M118/$G117*1000</f>
        <v>0.18221321069768737</v>
      </c>
      <c r="V117" s="68">
        <f t="shared" si="117"/>
        <v>0.12567771686193746</v>
      </c>
      <c r="W117" s="69">
        <f t="shared" si="118"/>
        <v>3.2159874831093092</v>
      </c>
      <c r="X117" s="70">
        <f t="shared" si="119"/>
        <v>3.2159874831093092</v>
      </c>
      <c r="Y117" s="71">
        <f t="shared" si="120"/>
        <v>2.2722580645161285E-2</v>
      </c>
      <c r="Z117" s="71">
        <f t="shared" si="121"/>
        <v>2.2722580645161285E-2</v>
      </c>
      <c r="AA117" s="72">
        <f t="shared" si="122"/>
        <v>2.0424825806451614E-2</v>
      </c>
      <c r="AB117" s="71">
        <f t="shared" si="123"/>
        <v>2.0424825806451614E-2</v>
      </c>
    </row>
    <row r="118" spans="1:28" s="73" customFormat="1" ht="15.75" x14ac:dyDescent="0.25">
      <c r="A118" s="61"/>
      <c r="B118" s="82" t="s">
        <v>105</v>
      </c>
      <c r="C118" s="53" t="s">
        <v>61</v>
      </c>
      <c r="D118" s="53">
        <v>2</v>
      </c>
      <c r="E118" s="53">
        <v>3</v>
      </c>
      <c r="F118" s="56">
        <v>5000.1000000000004</v>
      </c>
      <c r="G118" s="56">
        <v>4011.7</v>
      </c>
      <c r="H118" s="56">
        <v>609.20000000000005</v>
      </c>
      <c r="I118" s="56">
        <v>4011.7</v>
      </c>
      <c r="J118" s="75">
        <v>988.4</v>
      </c>
      <c r="K118" s="89">
        <v>2</v>
      </c>
      <c r="L118" s="79">
        <v>188</v>
      </c>
      <c r="M118" s="65">
        <v>0.65474673000000005</v>
      </c>
      <c r="N118" s="65">
        <v>0.65474673000000005</v>
      </c>
      <c r="O118" s="65">
        <v>13.431000000000001</v>
      </c>
      <c r="P118" s="65">
        <v>13.431000000000001</v>
      </c>
      <c r="Q118" s="66">
        <v>3.0670999999999999</v>
      </c>
      <c r="R118" s="66">
        <v>3.0670999999999999</v>
      </c>
      <c r="S118" s="65">
        <v>3.5707559999999998</v>
      </c>
      <c r="T118" s="65">
        <v>3.5707559999999998</v>
      </c>
      <c r="U118" s="67"/>
      <c r="V118" s="68"/>
      <c r="W118" s="69"/>
      <c r="X118" s="70"/>
      <c r="Y118" s="71"/>
      <c r="Z118" s="71"/>
      <c r="AA118" s="72"/>
      <c r="AB118" s="71"/>
    </row>
    <row r="119" spans="1:28" s="73" customFormat="1" ht="15.75" x14ac:dyDescent="0.25">
      <c r="A119" s="61">
        <v>2</v>
      </c>
      <c r="B119" s="82" t="s">
        <v>105</v>
      </c>
      <c r="C119" s="53" t="s">
        <v>61</v>
      </c>
      <c r="D119" s="53">
        <v>2</v>
      </c>
      <c r="E119" s="53">
        <v>4</v>
      </c>
      <c r="F119" s="56">
        <v>3671.2</v>
      </c>
      <c r="G119" s="56">
        <v>3400.2</v>
      </c>
      <c r="H119" s="56">
        <v>402.6</v>
      </c>
      <c r="I119" s="56">
        <v>3400.2</v>
      </c>
      <c r="J119" s="75">
        <v>271</v>
      </c>
      <c r="K119" s="89">
        <v>1</v>
      </c>
      <c r="L119" s="79">
        <v>171</v>
      </c>
      <c r="M119" s="65">
        <v>0.66039428</v>
      </c>
      <c r="N119" s="65">
        <v>0.66039428</v>
      </c>
      <c r="O119" s="65">
        <v>9.0360000000000014</v>
      </c>
      <c r="P119" s="65">
        <v>9.0360000000000014</v>
      </c>
      <c r="Q119" s="66">
        <v>2.0923999999999996</v>
      </c>
      <c r="R119" s="66">
        <v>2.0923999999999996</v>
      </c>
      <c r="S119" s="65">
        <v>1.9803850000000003</v>
      </c>
      <c r="T119" s="65">
        <v>1.9803850000000003</v>
      </c>
      <c r="U119" s="67">
        <f>M120/$G119*1000</f>
        <v>0.15869864713840362</v>
      </c>
      <c r="V119" s="68">
        <f t="shared" ref="V119:V123" si="124">N119/$G119*1000</f>
        <v>0.19422218693018059</v>
      </c>
      <c r="W119" s="69">
        <f t="shared" ref="W119:W123" si="125">O119/$H119*1000</f>
        <v>22.444113263785397</v>
      </c>
      <c r="X119" s="70">
        <f t="shared" ref="X119:X123" si="126">P119/$H119*1000</f>
        <v>22.444113263785397</v>
      </c>
      <c r="Y119" s="71">
        <f t="shared" ref="Y119:Y123" si="127">Q119/$L119</f>
        <v>1.2236257309941517E-2</v>
      </c>
      <c r="Z119" s="71">
        <f t="shared" ref="Z119:Z123" si="128">R119/$L119</f>
        <v>1.2236257309941517E-2</v>
      </c>
      <c r="AA119" s="72">
        <f t="shared" ref="AA119:AA123" si="129">S119/$L119</f>
        <v>1.1581198830409358E-2</v>
      </c>
      <c r="AB119" s="71">
        <f t="shared" ref="AB119:AB123" si="130">T119/$L119</f>
        <v>1.1581198830409358E-2</v>
      </c>
    </row>
    <row r="120" spans="1:28" s="73" customFormat="1" ht="15.75" x14ac:dyDescent="0.25">
      <c r="A120" s="61">
        <v>3</v>
      </c>
      <c r="B120" s="82" t="s">
        <v>105</v>
      </c>
      <c r="C120" s="53" t="s">
        <v>61</v>
      </c>
      <c r="D120" s="53">
        <v>2</v>
      </c>
      <c r="E120" s="53">
        <v>5</v>
      </c>
      <c r="F120" s="56">
        <v>4196.3999999999996</v>
      </c>
      <c r="G120" s="56">
        <v>3493.2</v>
      </c>
      <c r="H120" s="56">
        <v>1319.1</v>
      </c>
      <c r="I120" s="56">
        <v>3493.2</v>
      </c>
      <c r="J120" s="75">
        <v>703.2</v>
      </c>
      <c r="K120" s="89">
        <v>0</v>
      </c>
      <c r="L120" s="79">
        <v>145</v>
      </c>
      <c r="M120" s="65">
        <v>0.53960713999999999</v>
      </c>
      <c r="N120" s="65">
        <v>0.53960713999999999</v>
      </c>
      <c r="O120" s="65">
        <v>6.4009999999999998</v>
      </c>
      <c r="P120" s="65">
        <v>6.4009999999999998</v>
      </c>
      <c r="Q120" s="66">
        <v>2.5032999999999999</v>
      </c>
      <c r="R120" s="66">
        <v>2.5032999999999999</v>
      </c>
      <c r="S120" s="65">
        <v>2.5557820000000002</v>
      </c>
      <c r="T120" s="65">
        <v>2.5557820000000002</v>
      </c>
      <c r="U120" s="67">
        <f>M121/$G120*1000</f>
        <v>0.16155138554906676</v>
      </c>
      <c r="V120" s="68">
        <f t="shared" si="124"/>
        <v>0.15447358868659108</v>
      </c>
      <c r="W120" s="69">
        <f t="shared" si="125"/>
        <v>4.8525509817299675</v>
      </c>
      <c r="X120" s="70">
        <f t="shared" si="126"/>
        <v>4.8525509817299675</v>
      </c>
      <c r="Y120" s="71">
        <f t="shared" si="127"/>
        <v>1.7264137931034481E-2</v>
      </c>
      <c r="Z120" s="71">
        <f t="shared" si="128"/>
        <v>1.7264137931034481E-2</v>
      </c>
      <c r="AA120" s="72">
        <f t="shared" si="129"/>
        <v>1.7626082758620692E-2</v>
      </c>
      <c r="AB120" s="71">
        <f t="shared" si="130"/>
        <v>1.7626082758620692E-2</v>
      </c>
    </row>
    <row r="121" spans="1:28" s="73" customFormat="1" ht="15.75" x14ac:dyDescent="0.25">
      <c r="A121" s="61">
        <v>4</v>
      </c>
      <c r="B121" s="82" t="s">
        <v>105</v>
      </c>
      <c r="C121" s="53" t="s">
        <v>61</v>
      </c>
      <c r="D121" s="53">
        <v>2</v>
      </c>
      <c r="E121" s="53">
        <v>6</v>
      </c>
      <c r="F121" s="56">
        <v>4074.8</v>
      </c>
      <c r="G121" s="56">
        <v>4029.3</v>
      </c>
      <c r="H121" s="56">
        <v>466.9</v>
      </c>
      <c r="I121" s="56">
        <v>4029.3</v>
      </c>
      <c r="J121" s="75">
        <v>45.5</v>
      </c>
      <c r="K121" s="89">
        <v>0</v>
      </c>
      <c r="L121" s="79">
        <v>162</v>
      </c>
      <c r="M121" s="65">
        <v>0.56433129999999998</v>
      </c>
      <c r="N121" s="65">
        <v>0.56433129999999998</v>
      </c>
      <c r="O121" s="65">
        <v>9.9179999999999993</v>
      </c>
      <c r="P121" s="65">
        <v>9.9179999999999993</v>
      </c>
      <c r="Q121" s="66">
        <v>3.5612000000000004</v>
      </c>
      <c r="R121" s="66">
        <v>3.5612000000000004</v>
      </c>
      <c r="S121" s="65">
        <v>3.461504000000001</v>
      </c>
      <c r="T121" s="65">
        <v>3.461504000000001</v>
      </c>
      <c r="U121" s="67">
        <f>M122/$G121*1000</f>
        <v>0.14916963244235973</v>
      </c>
      <c r="V121" s="68">
        <f t="shared" si="124"/>
        <v>0.14005690814781724</v>
      </c>
      <c r="W121" s="69">
        <f t="shared" si="125"/>
        <v>21.242236024844722</v>
      </c>
      <c r="X121" s="70">
        <f t="shared" si="126"/>
        <v>21.242236024844722</v>
      </c>
      <c r="Y121" s="71">
        <f t="shared" si="127"/>
        <v>2.198271604938272E-2</v>
      </c>
      <c r="Z121" s="71">
        <f t="shared" si="128"/>
        <v>2.198271604938272E-2</v>
      </c>
      <c r="AA121" s="72">
        <f t="shared" si="129"/>
        <v>2.1367308641975315E-2</v>
      </c>
      <c r="AB121" s="71">
        <f t="shared" si="130"/>
        <v>2.1367308641975315E-2</v>
      </c>
    </row>
    <row r="122" spans="1:28" s="73" customFormat="1" ht="15.75" x14ac:dyDescent="0.25">
      <c r="A122" s="61">
        <v>5</v>
      </c>
      <c r="B122" s="82" t="s">
        <v>105</v>
      </c>
      <c r="C122" s="53" t="s">
        <v>61</v>
      </c>
      <c r="D122" s="53">
        <v>2</v>
      </c>
      <c r="E122" s="53">
        <v>7</v>
      </c>
      <c r="F122" s="56">
        <v>4409.8999999999996</v>
      </c>
      <c r="G122" s="56">
        <v>3365.7</v>
      </c>
      <c r="H122" s="56">
        <v>795.9</v>
      </c>
      <c r="I122" s="56">
        <v>3365.7</v>
      </c>
      <c r="J122" s="75">
        <v>1044.2</v>
      </c>
      <c r="K122" s="89">
        <v>0</v>
      </c>
      <c r="L122" s="79">
        <v>177</v>
      </c>
      <c r="M122" s="65">
        <v>0.60104920000000006</v>
      </c>
      <c r="N122" s="65">
        <v>0.60104920000000006</v>
      </c>
      <c r="O122" s="65">
        <v>32.418800000000005</v>
      </c>
      <c r="P122" s="65">
        <v>32.418800000000005</v>
      </c>
      <c r="Q122" s="66">
        <v>2.044</v>
      </c>
      <c r="R122" s="66">
        <v>2.044</v>
      </c>
      <c r="S122" s="65">
        <v>2.119415</v>
      </c>
      <c r="T122" s="65">
        <v>2.119415</v>
      </c>
      <c r="U122" s="67">
        <f>M123/$G122*1000</f>
        <v>9.6501129037050271E-2</v>
      </c>
      <c r="V122" s="68">
        <f t="shared" si="124"/>
        <v>0.178580741004843</v>
      </c>
      <c r="W122" s="69">
        <f t="shared" si="125"/>
        <v>40.732252795577345</v>
      </c>
      <c r="X122" s="70">
        <f t="shared" si="126"/>
        <v>40.732252795577345</v>
      </c>
      <c r="Y122" s="71">
        <f t="shared" si="127"/>
        <v>1.1548022598870058E-2</v>
      </c>
      <c r="Z122" s="71">
        <f t="shared" si="128"/>
        <v>1.1548022598870058E-2</v>
      </c>
      <c r="AA122" s="72">
        <f t="shared" si="129"/>
        <v>1.197409604519774E-2</v>
      </c>
      <c r="AB122" s="71">
        <f t="shared" si="130"/>
        <v>1.197409604519774E-2</v>
      </c>
    </row>
    <row r="123" spans="1:28" s="73" customFormat="1" ht="15.75" x14ac:dyDescent="0.25">
      <c r="A123" s="61">
        <v>6</v>
      </c>
      <c r="B123" s="82" t="s">
        <v>105</v>
      </c>
      <c r="C123" s="53" t="s">
        <v>61</v>
      </c>
      <c r="D123" s="53">
        <v>2</v>
      </c>
      <c r="E123" s="53">
        <v>8</v>
      </c>
      <c r="F123" s="56">
        <v>2815.4</v>
      </c>
      <c r="G123" s="56">
        <v>2475.1</v>
      </c>
      <c r="H123" s="56">
        <v>549</v>
      </c>
      <c r="I123" s="56">
        <v>2475.1</v>
      </c>
      <c r="J123" s="75">
        <v>340.3</v>
      </c>
      <c r="K123" s="89">
        <v>0</v>
      </c>
      <c r="L123" s="79">
        <v>126</v>
      </c>
      <c r="M123" s="65">
        <v>0.32479385000000005</v>
      </c>
      <c r="N123" s="65">
        <v>0.32479385000000005</v>
      </c>
      <c r="O123" s="65">
        <v>7.5599999999999987</v>
      </c>
      <c r="P123" s="65">
        <v>7.5599999999999987</v>
      </c>
      <c r="Q123" s="66">
        <v>2.4230999999999998</v>
      </c>
      <c r="R123" s="66">
        <v>2.4230999999999998</v>
      </c>
      <c r="S123" s="65">
        <v>3.9930410000000003</v>
      </c>
      <c r="T123" s="65">
        <v>3.9930410000000003</v>
      </c>
      <c r="U123" s="67">
        <f>M124/$G123*1000</f>
        <v>0.19403874186901535</v>
      </c>
      <c r="V123" s="68">
        <f t="shared" si="124"/>
        <v>0.13122453638236842</v>
      </c>
      <c r="W123" s="69">
        <f t="shared" si="125"/>
        <v>13.770491803278686</v>
      </c>
      <c r="X123" s="70">
        <f t="shared" si="126"/>
        <v>13.770491803278686</v>
      </c>
      <c r="Y123" s="71">
        <f t="shared" si="127"/>
        <v>1.923095238095238E-2</v>
      </c>
      <c r="Z123" s="71">
        <f t="shared" si="128"/>
        <v>1.923095238095238E-2</v>
      </c>
      <c r="AA123" s="72">
        <f t="shared" si="129"/>
        <v>3.1690801587301587E-2</v>
      </c>
      <c r="AB123" s="71">
        <f t="shared" si="130"/>
        <v>3.1690801587301587E-2</v>
      </c>
    </row>
    <row r="124" spans="1:28" s="73" customFormat="1" ht="15.75" x14ac:dyDescent="0.25">
      <c r="A124" s="61"/>
      <c r="B124" s="82" t="s">
        <v>105</v>
      </c>
      <c r="C124" s="53" t="s">
        <v>61</v>
      </c>
      <c r="D124" s="53">
        <v>2</v>
      </c>
      <c r="E124" s="53">
        <v>9</v>
      </c>
      <c r="F124" s="56">
        <v>3315.4</v>
      </c>
      <c r="G124" s="56">
        <v>3251.4</v>
      </c>
      <c r="H124" s="56">
        <v>435.5</v>
      </c>
      <c r="I124" s="56">
        <v>3251.4</v>
      </c>
      <c r="J124" s="75">
        <v>64</v>
      </c>
      <c r="K124" s="89">
        <v>0</v>
      </c>
      <c r="L124" s="79">
        <v>169</v>
      </c>
      <c r="M124" s="65">
        <v>0.4802652899999999</v>
      </c>
      <c r="N124" s="65">
        <v>0.4802652899999999</v>
      </c>
      <c r="O124" s="65">
        <v>7.7429999999999994</v>
      </c>
      <c r="P124" s="65">
        <v>7.7429999999999994</v>
      </c>
      <c r="Q124" s="66">
        <v>5.8280999999999992</v>
      </c>
      <c r="R124" s="66">
        <v>5.8280999999999992</v>
      </c>
      <c r="S124" s="65">
        <v>0</v>
      </c>
      <c r="T124" s="65">
        <v>0</v>
      </c>
      <c r="U124" s="67"/>
      <c r="V124" s="68"/>
      <c r="W124" s="69"/>
      <c r="X124" s="70"/>
      <c r="Y124" s="71"/>
      <c r="Z124" s="71"/>
      <c r="AA124" s="72"/>
      <c r="AB124" s="71"/>
    </row>
    <row r="125" spans="1:28" s="73" customFormat="1" ht="15.75" x14ac:dyDescent="0.25">
      <c r="A125" s="61">
        <v>2</v>
      </c>
      <c r="B125" s="82" t="s">
        <v>105</v>
      </c>
      <c r="C125" s="53" t="s">
        <v>61</v>
      </c>
      <c r="D125" s="53">
        <v>2</v>
      </c>
      <c r="E125" s="53" t="s">
        <v>106</v>
      </c>
      <c r="F125" s="56">
        <v>2542.8000000000002</v>
      </c>
      <c r="G125" s="56">
        <v>2358.8000000000002</v>
      </c>
      <c r="H125" s="56">
        <v>867</v>
      </c>
      <c r="I125" s="56">
        <v>2358.8000000000002</v>
      </c>
      <c r="J125" s="75">
        <v>184</v>
      </c>
      <c r="K125" s="89">
        <v>0</v>
      </c>
      <c r="L125" s="79">
        <v>112</v>
      </c>
      <c r="M125" s="65">
        <v>0.36809530000000007</v>
      </c>
      <c r="N125" s="65">
        <v>0.36809530000000007</v>
      </c>
      <c r="O125" s="65">
        <v>4.3650000000000002</v>
      </c>
      <c r="P125" s="65">
        <v>4.3650000000000002</v>
      </c>
      <c r="Q125" s="66">
        <v>3.2392000000000003</v>
      </c>
      <c r="R125" s="66">
        <v>3.2392000000000003</v>
      </c>
      <c r="S125" s="65">
        <v>2.3402370000000001</v>
      </c>
      <c r="T125" s="65">
        <v>2.3402370000000001</v>
      </c>
      <c r="U125" s="67">
        <f>M126/$G125*1000</f>
        <v>0.43451073851110728</v>
      </c>
      <c r="V125" s="68">
        <f t="shared" ref="V125:V129" si="131">N125/$G125*1000</f>
        <v>0.15605193318636598</v>
      </c>
      <c r="W125" s="69">
        <f t="shared" ref="W125:W129" si="132">O125/$H125*1000</f>
        <v>5.0346020761245676</v>
      </c>
      <c r="X125" s="70">
        <f t="shared" ref="X125:X129" si="133">P125/$H125*1000</f>
        <v>5.0346020761245676</v>
      </c>
      <c r="Y125" s="71">
        <f t="shared" ref="Y125:Y129" si="134">Q125/$L125</f>
        <v>2.8921428571428574E-2</v>
      </c>
      <c r="Z125" s="71">
        <f t="shared" ref="Z125:Z129" si="135">R125/$L125</f>
        <v>2.8921428571428574E-2</v>
      </c>
      <c r="AA125" s="72">
        <f t="shared" ref="AA125:AA129" si="136">S125/$L125</f>
        <v>2.0894973214285715E-2</v>
      </c>
      <c r="AB125" s="71">
        <f t="shared" ref="AB125:AB129" si="137">T125/$L125</f>
        <v>2.0894973214285715E-2</v>
      </c>
    </row>
    <row r="126" spans="1:28" s="73" customFormat="1" ht="15.75" x14ac:dyDescent="0.25">
      <c r="A126" s="61">
        <v>3</v>
      </c>
      <c r="B126" s="83" t="s">
        <v>107</v>
      </c>
      <c r="C126" s="53" t="s">
        <v>61</v>
      </c>
      <c r="D126" s="53">
        <v>10</v>
      </c>
      <c r="E126" s="53">
        <v>1</v>
      </c>
      <c r="F126" s="56">
        <v>5847.5</v>
      </c>
      <c r="G126" s="56">
        <v>5847.5</v>
      </c>
      <c r="H126" s="56">
        <v>2112.1999999999998</v>
      </c>
      <c r="I126" s="56">
        <v>5847.5</v>
      </c>
      <c r="J126" s="75">
        <v>0</v>
      </c>
      <c r="K126" s="89">
        <v>0</v>
      </c>
      <c r="L126" s="79">
        <v>280</v>
      </c>
      <c r="M126" s="65">
        <v>1.0249239299999999</v>
      </c>
      <c r="N126" s="65">
        <v>1.0249239299999999</v>
      </c>
      <c r="O126" s="65">
        <v>5.1239999999999988</v>
      </c>
      <c r="P126" s="65">
        <v>5.1239999999999988</v>
      </c>
      <c r="Q126" s="66">
        <v>5.3560999999999996</v>
      </c>
      <c r="R126" s="66">
        <v>5.3560999999999996</v>
      </c>
      <c r="S126" s="65">
        <v>6.3745760000000002</v>
      </c>
      <c r="T126" s="65">
        <v>6.3745760000000002</v>
      </c>
      <c r="U126" s="67">
        <f>M127/$G126*1000</f>
        <v>0.20397495681915345</v>
      </c>
      <c r="V126" s="68">
        <f t="shared" si="131"/>
        <v>0.17527557588713125</v>
      </c>
      <c r="W126" s="69">
        <f t="shared" si="132"/>
        <v>2.4259066376290117</v>
      </c>
      <c r="X126" s="70">
        <f t="shared" si="133"/>
        <v>2.4259066376290117</v>
      </c>
      <c r="Y126" s="71">
        <f t="shared" si="134"/>
        <v>1.9128928571428571E-2</v>
      </c>
      <c r="Z126" s="71">
        <f t="shared" si="135"/>
        <v>1.9128928571428571E-2</v>
      </c>
      <c r="AA126" s="72">
        <f t="shared" si="136"/>
        <v>2.2766342857142859E-2</v>
      </c>
      <c r="AB126" s="71">
        <f t="shared" si="137"/>
        <v>2.2766342857142859E-2</v>
      </c>
    </row>
    <row r="127" spans="1:28" s="73" customFormat="1" ht="15.75" x14ac:dyDescent="0.25">
      <c r="A127" s="61">
        <v>4</v>
      </c>
      <c r="B127" s="83" t="s">
        <v>107</v>
      </c>
      <c r="C127" s="53" t="s">
        <v>61</v>
      </c>
      <c r="D127" s="53">
        <v>10</v>
      </c>
      <c r="E127" s="53">
        <v>2</v>
      </c>
      <c r="F127" s="56">
        <v>5858.1</v>
      </c>
      <c r="G127" s="56">
        <v>5858.1</v>
      </c>
      <c r="H127" s="56">
        <v>2114</v>
      </c>
      <c r="I127" s="56">
        <v>5858.1</v>
      </c>
      <c r="J127" s="75">
        <v>0</v>
      </c>
      <c r="K127" s="89">
        <v>0</v>
      </c>
      <c r="L127" s="79">
        <v>308</v>
      </c>
      <c r="M127" s="65">
        <v>1.1927435599999998</v>
      </c>
      <c r="N127" s="65">
        <v>1.1927435599999998</v>
      </c>
      <c r="O127" s="65">
        <v>9.1509999999999998</v>
      </c>
      <c r="P127" s="65">
        <v>9.1509999999999998</v>
      </c>
      <c r="Q127" s="66">
        <v>5.8426999999999998</v>
      </c>
      <c r="R127" s="66">
        <v>5.8426999999999998</v>
      </c>
      <c r="S127" s="65">
        <v>7.2049890000000003</v>
      </c>
      <c r="T127" s="65">
        <v>7.2049890000000003</v>
      </c>
      <c r="U127" s="67">
        <f>M128/$G127*1000</f>
        <v>7.8859770232669296E-2</v>
      </c>
      <c r="V127" s="68">
        <f t="shared" si="131"/>
        <v>0.20360587221112644</v>
      </c>
      <c r="W127" s="69">
        <f t="shared" si="132"/>
        <v>4.3287606433301802</v>
      </c>
      <c r="X127" s="70">
        <f t="shared" si="133"/>
        <v>4.3287606433301802</v>
      </c>
      <c r="Y127" s="71">
        <f t="shared" si="134"/>
        <v>1.8969805194805196E-2</v>
      </c>
      <c r="Z127" s="71">
        <f t="shared" si="135"/>
        <v>1.8969805194805196E-2</v>
      </c>
      <c r="AA127" s="72">
        <f t="shared" si="136"/>
        <v>2.3392821428571429E-2</v>
      </c>
      <c r="AB127" s="71">
        <f t="shared" si="137"/>
        <v>2.3392821428571429E-2</v>
      </c>
    </row>
    <row r="128" spans="1:28" s="73" customFormat="1" ht="15.75" x14ac:dyDescent="0.25">
      <c r="A128" s="61">
        <v>5</v>
      </c>
      <c r="B128" s="83" t="s">
        <v>107</v>
      </c>
      <c r="C128" s="53" t="s">
        <v>61</v>
      </c>
      <c r="D128" s="53">
        <v>10</v>
      </c>
      <c r="E128" s="53">
        <v>3</v>
      </c>
      <c r="F128" s="56">
        <v>2471.8000000000002</v>
      </c>
      <c r="G128" s="56">
        <v>2471.8000000000002</v>
      </c>
      <c r="H128" s="56">
        <v>896.5</v>
      </c>
      <c r="I128" s="56">
        <v>2471.8000000000002</v>
      </c>
      <c r="J128" s="75">
        <v>0</v>
      </c>
      <c r="K128" s="89">
        <v>0</v>
      </c>
      <c r="L128" s="79">
        <v>140</v>
      </c>
      <c r="M128" s="65">
        <v>0.46196842000000005</v>
      </c>
      <c r="N128" s="65">
        <v>0.46196842000000005</v>
      </c>
      <c r="O128" s="65">
        <v>8.1180000000000021</v>
      </c>
      <c r="P128" s="65">
        <v>8.1180000000000021</v>
      </c>
      <c r="Q128" s="66">
        <v>2.1960000000000002</v>
      </c>
      <c r="R128" s="66">
        <v>2.1960000000000002</v>
      </c>
      <c r="S128" s="65">
        <v>2.6674890000000002</v>
      </c>
      <c r="T128" s="65">
        <v>2.6674890000000002</v>
      </c>
      <c r="U128" s="67">
        <f>M129/$G128*1000</f>
        <v>0.28256422445181645</v>
      </c>
      <c r="V128" s="68">
        <f t="shared" si="131"/>
        <v>0.1868955498017639</v>
      </c>
      <c r="W128" s="69">
        <f t="shared" si="132"/>
        <v>9.0552147239263832</v>
      </c>
      <c r="X128" s="70">
        <f t="shared" si="133"/>
        <v>9.0552147239263832</v>
      </c>
      <c r="Y128" s="71">
        <f t="shared" si="134"/>
        <v>1.5685714285714285E-2</v>
      </c>
      <c r="Z128" s="71">
        <f t="shared" si="135"/>
        <v>1.5685714285714285E-2</v>
      </c>
      <c r="AA128" s="72">
        <f t="shared" si="136"/>
        <v>1.9053492857142858E-2</v>
      </c>
      <c r="AB128" s="71">
        <f t="shared" si="137"/>
        <v>1.9053492857142858E-2</v>
      </c>
    </row>
    <row r="129" spans="1:28" s="73" customFormat="1" ht="15.75" x14ac:dyDescent="0.25">
      <c r="A129" s="61">
        <v>6</v>
      </c>
      <c r="B129" s="83" t="s">
        <v>107</v>
      </c>
      <c r="C129" s="53" t="s">
        <v>61</v>
      </c>
      <c r="D129" s="53">
        <v>10</v>
      </c>
      <c r="E129" s="53">
        <v>4</v>
      </c>
      <c r="F129" s="56">
        <v>2454.3000000000002</v>
      </c>
      <c r="G129" s="56">
        <v>2454.3000000000002</v>
      </c>
      <c r="H129" s="56">
        <v>877.1</v>
      </c>
      <c r="I129" s="56">
        <v>2454.3000000000002</v>
      </c>
      <c r="J129" s="75">
        <v>0</v>
      </c>
      <c r="K129" s="89">
        <v>0</v>
      </c>
      <c r="L129" s="79">
        <v>117</v>
      </c>
      <c r="M129" s="65">
        <v>0.69844225000000004</v>
      </c>
      <c r="N129" s="65">
        <v>0.69844225000000004</v>
      </c>
      <c r="O129" s="65">
        <v>13.686</v>
      </c>
      <c r="P129" s="65">
        <v>13.686</v>
      </c>
      <c r="Q129" s="66">
        <v>1.964</v>
      </c>
      <c r="R129" s="66">
        <v>1.964</v>
      </c>
      <c r="S129" s="65">
        <v>2.3732120000000001</v>
      </c>
      <c r="T129" s="65">
        <v>2.3732120000000001</v>
      </c>
      <c r="U129" s="67">
        <f>M130/$G129*1000</f>
        <v>0.35971668500183346</v>
      </c>
      <c r="V129" s="68">
        <f t="shared" si="131"/>
        <v>0.284579004196716</v>
      </c>
      <c r="W129" s="69">
        <f t="shared" si="132"/>
        <v>15.603693991563105</v>
      </c>
      <c r="X129" s="70">
        <f t="shared" si="133"/>
        <v>15.603693991563105</v>
      </c>
      <c r="Y129" s="71">
        <f t="shared" si="134"/>
        <v>1.6786324786324785E-2</v>
      </c>
      <c r="Z129" s="71">
        <f t="shared" si="135"/>
        <v>1.6786324786324785E-2</v>
      </c>
      <c r="AA129" s="72">
        <f t="shared" si="136"/>
        <v>2.028386324786325E-2</v>
      </c>
      <c r="AB129" s="71">
        <f t="shared" si="137"/>
        <v>2.028386324786325E-2</v>
      </c>
    </row>
    <row r="130" spans="1:28" s="73" customFormat="1" ht="15.75" x14ac:dyDescent="0.25">
      <c r="A130" s="61"/>
      <c r="B130" s="83" t="s">
        <v>107</v>
      </c>
      <c r="C130" s="53" t="s">
        <v>61</v>
      </c>
      <c r="D130" s="53">
        <v>12</v>
      </c>
      <c r="E130" s="53">
        <v>1</v>
      </c>
      <c r="F130" s="56">
        <v>4499.5</v>
      </c>
      <c r="G130" s="56">
        <v>4499.5</v>
      </c>
      <c r="H130" s="56">
        <v>1118.8</v>
      </c>
      <c r="I130" s="56">
        <v>4499.5</v>
      </c>
      <c r="J130" s="75">
        <v>0</v>
      </c>
      <c r="K130" s="89">
        <v>0</v>
      </c>
      <c r="L130" s="79">
        <v>223</v>
      </c>
      <c r="M130" s="65">
        <v>0.88285265999999996</v>
      </c>
      <c r="N130" s="65">
        <v>0.88285265999999996</v>
      </c>
      <c r="O130" s="65">
        <v>14.801999999999998</v>
      </c>
      <c r="P130" s="65">
        <v>14.801999999999998</v>
      </c>
      <c r="Q130" s="66">
        <v>3.6330999999999998</v>
      </c>
      <c r="R130" s="66">
        <v>3.6330999999999998</v>
      </c>
      <c r="S130" s="65">
        <v>4.5262719999999996</v>
      </c>
      <c r="T130" s="65">
        <v>4.5262719999999996</v>
      </c>
      <c r="U130" s="67"/>
      <c r="V130" s="68"/>
      <c r="W130" s="69"/>
      <c r="X130" s="70"/>
      <c r="Y130" s="71"/>
      <c r="Z130" s="71"/>
      <c r="AA130" s="72"/>
      <c r="AB130" s="71"/>
    </row>
    <row r="131" spans="1:28" s="73" customFormat="1" ht="15.75" x14ac:dyDescent="0.25">
      <c r="A131" s="61">
        <v>2</v>
      </c>
      <c r="B131" s="83" t="s">
        <v>107</v>
      </c>
      <c r="C131" s="53" t="s">
        <v>61</v>
      </c>
      <c r="D131" s="53">
        <v>12</v>
      </c>
      <c r="E131" s="53">
        <v>2</v>
      </c>
      <c r="F131" s="56">
        <v>4541.2</v>
      </c>
      <c r="G131" s="56">
        <v>4503</v>
      </c>
      <c r="H131" s="56">
        <v>1183.3</v>
      </c>
      <c r="I131" s="56">
        <v>4503</v>
      </c>
      <c r="J131" s="75">
        <v>38.200000000000003</v>
      </c>
      <c r="K131" s="89">
        <v>0</v>
      </c>
      <c r="L131" s="79">
        <v>189</v>
      </c>
      <c r="M131" s="65">
        <v>0.81948506999999982</v>
      </c>
      <c r="N131" s="65">
        <v>0.81948506999999982</v>
      </c>
      <c r="O131" s="65">
        <v>25.030999999999999</v>
      </c>
      <c r="P131" s="65">
        <v>25.030999999999999</v>
      </c>
      <c r="Q131" s="66">
        <v>4.1090999999999998</v>
      </c>
      <c r="R131" s="66">
        <v>4.1090999999999998</v>
      </c>
      <c r="S131" s="65">
        <v>3.8247609999999996</v>
      </c>
      <c r="T131" s="65">
        <v>3.8247609999999996</v>
      </c>
      <c r="U131" s="67">
        <f>M132/$G131*1000</f>
        <v>0.13527333999555852</v>
      </c>
      <c r="V131" s="68">
        <f t="shared" ref="V131:V135" si="138">N131/$G131*1000</f>
        <v>0.18198646902065285</v>
      </c>
      <c r="W131" s="69">
        <f t="shared" ref="W131:W135" si="139">O131/$H131*1000</f>
        <v>21.153553621228767</v>
      </c>
      <c r="X131" s="70">
        <f t="shared" ref="X131:X135" si="140">P131/$H131*1000</f>
        <v>21.153553621228767</v>
      </c>
      <c r="Y131" s="71">
        <f t="shared" ref="Y131:Y135" si="141">Q131/$L131</f>
        <v>2.1741269841269839E-2</v>
      </c>
      <c r="Z131" s="71">
        <f t="shared" ref="Z131:Z135" si="142">R131/$L131</f>
        <v>2.1741269841269839E-2</v>
      </c>
      <c r="AA131" s="72">
        <f t="shared" ref="AA131:AA135" si="143">S131/$L131</f>
        <v>2.0236830687830686E-2</v>
      </c>
      <c r="AB131" s="71">
        <f t="shared" ref="AB131:AB135" si="144">T131/$L131</f>
        <v>2.0236830687830686E-2</v>
      </c>
    </row>
    <row r="132" spans="1:28" s="73" customFormat="1" ht="15.75" x14ac:dyDescent="0.25">
      <c r="A132" s="61">
        <v>3</v>
      </c>
      <c r="B132" s="83" t="s">
        <v>107</v>
      </c>
      <c r="C132" s="53" t="s">
        <v>61</v>
      </c>
      <c r="D132" s="53">
        <v>12</v>
      </c>
      <c r="E132" s="53">
        <v>3</v>
      </c>
      <c r="F132" s="56">
        <v>3653.5</v>
      </c>
      <c r="G132" s="56">
        <v>3653.5</v>
      </c>
      <c r="H132" s="56">
        <v>626.6</v>
      </c>
      <c r="I132" s="56">
        <v>3653.5</v>
      </c>
      <c r="J132" s="75">
        <v>0</v>
      </c>
      <c r="K132" s="89">
        <v>0</v>
      </c>
      <c r="L132" s="79">
        <v>136</v>
      </c>
      <c r="M132" s="65">
        <v>0.60913585000000003</v>
      </c>
      <c r="N132" s="65">
        <v>0.60913585000000003</v>
      </c>
      <c r="O132" s="65">
        <v>6.5310000000000006</v>
      </c>
      <c r="P132" s="65">
        <v>6.5310000000000006</v>
      </c>
      <c r="Q132" s="66">
        <v>2.9784000000000002</v>
      </c>
      <c r="R132" s="66">
        <v>2.9784000000000002</v>
      </c>
      <c r="S132" s="65">
        <v>2.9010779999999996</v>
      </c>
      <c r="T132" s="65">
        <v>2.9010779999999996</v>
      </c>
      <c r="U132" s="67">
        <f>M133/$G132*1000</f>
        <v>1.5982441330231283</v>
      </c>
      <c r="V132" s="68">
        <f t="shared" si="138"/>
        <v>0.1667266593677296</v>
      </c>
      <c r="W132" s="69">
        <f t="shared" si="139"/>
        <v>10.422917331631025</v>
      </c>
      <c r="X132" s="70">
        <f t="shared" si="140"/>
        <v>10.422917331631025</v>
      </c>
      <c r="Y132" s="71">
        <f t="shared" si="141"/>
        <v>2.1900000000000003E-2</v>
      </c>
      <c r="Z132" s="71">
        <f t="shared" si="142"/>
        <v>2.1900000000000003E-2</v>
      </c>
      <c r="AA132" s="72">
        <f t="shared" si="143"/>
        <v>2.133145588235294E-2</v>
      </c>
      <c r="AB132" s="71">
        <f t="shared" si="144"/>
        <v>2.133145588235294E-2</v>
      </c>
    </row>
    <row r="133" spans="1:28" s="73" customFormat="1" ht="15.75" x14ac:dyDescent="0.25">
      <c r="A133" s="61">
        <v>4</v>
      </c>
      <c r="B133" s="83" t="s">
        <v>107</v>
      </c>
      <c r="C133" s="53" t="s">
        <v>61</v>
      </c>
      <c r="D133" s="53">
        <v>14</v>
      </c>
      <c r="E133" s="53">
        <v>1</v>
      </c>
      <c r="F133" s="56">
        <v>35123.4</v>
      </c>
      <c r="G133" s="56">
        <v>31709.599999999999</v>
      </c>
      <c r="H133" s="56">
        <v>5875.4</v>
      </c>
      <c r="I133" s="56">
        <v>31709.599999999999</v>
      </c>
      <c r="J133" s="75">
        <v>3413.8</v>
      </c>
      <c r="K133" s="86">
        <v>0</v>
      </c>
      <c r="L133" s="79">
        <v>1168</v>
      </c>
      <c r="M133" s="65">
        <v>5.8391849399999991</v>
      </c>
      <c r="N133" s="65">
        <v>5.8391849399999991</v>
      </c>
      <c r="O133" s="65">
        <v>7.9319999999999986</v>
      </c>
      <c r="P133" s="65">
        <v>7.9319999999999986</v>
      </c>
      <c r="Q133" s="66">
        <v>23.119199999999999</v>
      </c>
      <c r="R133" s="66">
        <v>23.119199999999999</v>
      </c>
      <c r="S133" s="65">
        <v>22.055235000000003</v>
      </c>
      <c r="T133" s="65">
        <v>22.055235000000003</v>
      </c>
      <c r="U133" s="67">
        <f>M134/$G133*1000</f>
        <v>1.9944531309130358E-2</v>
      </c>
      <c r="V133" s="68">
        <f t="shared" si="138"/>
        <v>0.18414565115927037</v>
      </c>
      <c r="W133" s="69">
        <f t="shared" si="139"/>
        <v>1.3500357422473361</v>
      </c>
      <c r="X133" s="70">
        <f t="shared" si="140"/>
        <v>1.3500357422473361</v>
      </c>
      <c r="Y133" s="71">
        <f t="shared" si="141"/>
        <v>1.9793835616438354E-2</v>
      </c>
      <c r="Z133" s="71">
        <f t="shared" si="142"/>
        <v>1.9793835616438354E-2</v>
      </c>
      <c r="AA133" s="72">
        <f t="shared" si="143"/>
        <v>1.8882906678082196E-2</v>
      </c>
      <c r="AB133" s="71">
        <f t="shared" si="144"/>
        <v>1.8882906678082196E-2</v>
      </c>
    </row>
    <row r="134" spans="1:28" s="73" customFormat="1" ht="15.75" x14ac:dyDescent="0.25">
      <c r="A134" s="61">
        <v>5</v>
      </c>
      <c r="B134" s="83" t="s">
        <v>108</v>
      </c>
      <c r="C134" s="53" t="s">
        <v>61</v>
      </c>
      <c r="D134" s="53">
        <v>14</v>
      </c>
      <c r="E134" s="53">
        <v>2</v>
      </c>
      <c r="F134" s="56">
        <v>3678.3</v>
      </c>
      <c r="G134" s="56">
        <v>3678.3</v>
      </c>
      <c r="H134" s="56">
        <v>645.6</v>
      </c>
      <c r="I134" s="56">
        <v>3678.3</v>
      </c>
      <c r="J134" s="75">
        <v>0</v>
      </c>
      <c r="K134" s="89">
        <v>0</v>
      </c>
      <c r="L134" s="79">
        <v>133</v>
      </c>
      <c r="M134" s="65">
        <v>0.63243311000000002</v>
      </c>
      <c r="N134" s="65">
        <v>0.63243311000000002</v>
      </c>
      <c r="O134" s="65">
        <v>2.6080000000000001</v>
      </c>
      <c r="P134" s="65">
        <v>2.6080000000000001</v>
      </c>
      <c r="Q134" s="66">
        <v>2.6617000000000002</v>
      </c>
      <c r="R134" s="66">
        <v>2.6617000000000002</v>
      </c>
      <c r="S134" s="65">
        <v>2.449735</v>
      </c>
      <c r="T134" s="65">
        <v>2.449735</v>
      </c>
      <c r="U134" s="67">
        <f>M135/$G134*1000</f>
        <v>0.66836208574613265</v>
      </c>
      <c r="V134" s="68">
        <f t="shared" si="138"/>
        <v>0.17193625044178015</v>
      </c>
      <c r="W134" s="69">
        <f t="shared" si="139"/>
        <v>4.0396530359355642</v>
      </c>
      <c r="X134" s="70">
        <f t="shared" si="140"/>
        <v>4.0396530359355642</v>
      </c>
      <c r="Y134" s="71">
        <f t="shared" si="141"/>
        <v>2.0012781954887218E-2</v>
      </c>
      <c r="Z134" s="71">
        <f t="shared" si="142"/>
        <v>2.0012781954887218E-2</v>
      </c>
      <c r="AA134" s="72">
        <f t="shared" si="143"/>
        <v>1.8419060150375938E-2</v>
      </c>
      <c r="AB134" s="71">
        <f t="shared" si="144"/>
        <v>1.8419060150375938E-2</v>
      </c>
    </row>
    <row r="135" spans="1:28" s="73" customFormat="1" ht="15.75" x14ac:dyDescent="0.25">
      <c r="A135" s="61">
        <v>6</v>
      </c>
      <c r="B135" s="83" t="s">
        <v>108</v>
      </c>
      <c r="C135" s="53" t="s">
        <v>61</v>
      </c>
      <c r="D135" s="53">
        <v>2</v>
      </c>
      <c r="E135" s="53"/>
      <c r="F135" s="56">
        <v>13410</v>
      </c>
      <c r="G135" s="56">
        <v>12734.4</v>
      </c>
      <c r="H135" s="56">
        <v>3354.9</v>
      </c>
      <c r="I135" s="56">
        <v>12734.4</v>
      </c>
      <c r="J135" s="75">
        <v>229.3</v>
      </c>
      <c r="K135" s="89">
        <v>0</v>
      </c>
      <c r="L135" s="79">
        <v>584</v>
      </c>
      <c r="M135" s="65">
        <v>2.45843626</v>
      </c>
      <c r="N135" s="65">
        <v>2.45843626</v>
      </c>
      <c r="O135" s="65">
        <v>13.401</v>
      </c>
      <c r="P135" s="65">
        <v>13.401</v>
      </c>
      <c r="Q135" s="66">
        <v>11.277299999999999</v>
      </c>
      <c r="R135" s="66">
        <v>11.277299999999999</v>
      </c>
      <c r="S135" s="65">
        <v>12.223113999999999</v>
      </c>
      <c r="T135" s="65">
        <v>12.223113999999999</v>
      </c>
      <c r="U135" s="67">
        <f>M136/$G135*1000</f>
        <v>0.16421854661389623</v>
      </c>
      <c r="V135" s="68">
        <f t="shared" si="138"/>
        <v>0.19305473834652598</v>
      </c>
      <c r="W135" s="69">
        <f t="shared" si="139"/>
        <v>3.9944558705177498</v>
      </c>
      <c r="X135" s="70">
        <f t="shared" si="140"/>
        <v>3.9944558705177498</v>
      </c>
      <c r="Y135" s="71">
        <f t="shared" si="141"/>
        <v>1.9310445205479448E-2</v>
      </c>
      <c r="Z135" s="71">
        <f t="shared" si="142"/>
        <v>1.9310445205479448E-2</v>
      </c>
      <c r="AA135" s="72">
        <f t="shared" si="143"/>
        <v>2.0929989726027394E-2</v>
      </c>
      <c r="AB135" s="71">
        <f t="shared" si="144"/>
        <v>2.0929989726027394E-2</v>
      </c>
    </row>
    <row r="136" spans="1:28" s="73" customFormat="1" ht="15.75" x14ac:dyDescent="0.25">
      <c r="A136" s="61"/>
      <c r="B136" s="83" t="s">
        <v>108</v>
      </c>
      <c r="C136" s="53" t="s">
        <v>61</v>
      </c>
      <c r="D136" s="53">
        <v>4</v>
      </c>
      <c r="E136" s="53"/>
      <c r="F136" s="56">
        <v>13612.6</v>
      </c>
      <c r="G136" s="56">
        <v>12318.9</v>
      </c>
      <c r="H136" s="56">
        <v>3191.1</v>
      </c>
      <c r="I136" s="56">
        <v>12318.9</v>
      </c>
      <c r="J136" s="75">
        <v>675.6</v>
      </c>
      <c r="K136" s="89">
        <v>0</v>
      </c>
      <c r="L136" s="79">
        <v>516</v>
      </c>
      <c r="M136" s="65">
        <v>2.09122466</v>
      </c>
      <c r="N136" s="65">
        <v>2.09122466</v>
      </c>
      <c r="O136" s="65">
        <v>4.0819999999999999</v>
      </c>
      <c r="P136" s="65">
        <v>4.0819999999999999</v>
      </c>
      <c r="Q136" s="66">
        <v>11.0305</v>
      </c>
      <c r="R136" s="66">
        <v>11.0305</v>
      </c>
      <c r="S136" s="65">
        <v>12.256741</v>
      </c>
      <c r="T136" s="65">
        <v>12.256741</v>
      </c>
      <c r="U136" s="67"/>
      <c r="V136" s="68"/>
      <c r="W136" s="69"/>
      <c r="X136" s="70"/>
      <c r="Y136" s="71"/>
      <c r="Z136" s="71"/>
      <c r="AA136" s="72"/>
      <c r="AB136" s="71"/>
    </row>
    <row r="137" spans="1:28" s="73" customFormat="1" ht="15.75" x14ac:dyDescent="0.25">
      <c r="A137" s="61">
        <v>2</v>
      </c>
      <c r="B137" s="83" t="s">
        <v>108</v>
      </c>
      <c r="C137" s="53" t="s">
        <v>61</v>
      </c>
      <c r="D137" s="53">
        <v>6</v>
      </c>
      <c r="E137" s="53"/>
      <c r="F137" s="56">
        <v>13328</v>
      </c>
      <c r="G137" s="56">
        <v>12264</v>
      </c>
      <c r="H137" s="56">
        <v>3238</v>
      </c>
      <c r="I137" s="56">
        <v>12264</v>
      </c>
      <c r="J137" s="75">
        <v>1293.7</v>
      </c>
      <c r="K137" s="86">
        <v>0</v>
      </c>
      <c r="L137" s="79">
        <v>553</v>
      </c>
      <c r="M137" s="65">
        <v>2.2389134200000003</v>
      </c>
      <c r="N137" s="65">
        <v>2.2389134200000003</v>
      </c>
      <c r="O137" s="65">
        <v>11.555</v>
      </c>
      <c r="P137" s="65">
        <v>11.555</v>
      </c>
      <c r="Q137" s="66">
        <v>11.831699999999998</v>
      </c>
      <c r="R137" s="66">
        <v>11.831699999999998</v>
      </c>
      <c r="S137" s="65">
        <v>11.376538999999999</v>
      </c>
      <c r="T137" s="65">
        <v>11.376538999999999</v>
      </c>
      <c r="U137" s="67">
        <f>M138/$G137*1000</f>
        <v>9.7273263209393362E-2</v>
      </c>
      <c r="V137" s="68">
        <f t="shared" ref="V137:V141" si="145">N137/$G137*1000</f>
        <v>0.18255980267449448</v>
      </c>
      <c r="W137" s="69">
        <f t="shared" ref="W137:W141" si="146">O137/$H137*1000</f>
        <v>3.5685608400247064</v>
      </c>
      <c r="X137" s="70">
        <f t="shared" ref="X137:X141" si="147">P137/$H137*1000</f>
        <v>3.5685608400247064</v>
      </c>
      <c r="Y137" s="71">
        <f t="shared" ref="Y137:Y141" si="148">Q137/$L137</f>
        <v>2.139547920433996E-2</v>
      </c>
      <c r="Z137" s="71">
        <f t="shared" ref="Z137:Z141" si="149">R137/$L137</f>
        <v>2.139547920433996E-2</v>
      </c>
      <c r="AA137" s="72">
        <f t="shared" ref="AA137:AA141" si="150">S137/$L137</f>
        <v>2.0572403254972876E-2</v>
      </c>
      <c r="AB137" s="71">
        <f t="shared" ref="AB137:AB141" si="151">T137/$L137</f>
        <v>2.0572403254972876E-2</v>
      </c>
    </row>
    <row r="138" spans="1:28" s="73" customFormat="1" ht="15.75" x14ac:dyDescent="0.25">
      <c r="A138" s="61">
        <v>3</v>
      </c>
      <c r="B138" s="83" t="s">
        <v>108</v>
      </c>
      <c r="C138" s="53" t="s">
        <v>61</v>
      </c>
      <c r="D138" s="53">
        <v>8</v>
      </c>
      <c r="E138" s="53"/>
      <c r="F138" s="56">
        <v>8949</v>
      </c>
      <c r="G138" s="56">
        <v>7137</v>
      </c>
      <c r="H138" s="56">
        <v>1678.7</v>
      </c>
      <c r="I138" s="56">
        <v>7137</v>
      </c>
      <c r="J138" s="75">
        <v>1064</v>
      </c>
      <c r="K138" s="92">
        <v>0</v>
      </c>
      <c r="L138" s="79">
        <v>282</v>
      </c>
      <c r="M138" s="65">
        <v>1.1929593000000001</v>
      </c>
      <c r="N138" s="65">
        <v>1.1929593000000001</v>
      </c>
      <c r="O138" s="65">
        <v>25.930999999999997</v>
      </c>
      <c r="P138" s="65">
        <v>25.930999999999997</v>
      </c>
      <c r="Q138" s="66">
        <v>6.1121999999999996</v>
      </c>
      <c r="R138" s="66">
        <v>6.1121999999999996</v>
      </c>
      <c r="S138" s="65">
        <v>5.719608</v>
      </c>
      <c r="T138" s="65">
        <v>5.719608</v>
      </c>
      <c r="U138" s="67">
        <f>M139/$G138*1000</f>
        <v>0.1120727238335435</v>
      </c>
      <c r="V138" s="68">
        <f t="shared" si="145"/>
        <v>0.16715136612021858</v>
      </c>
      <c r="W138" s="69">
        <f t="shared" si="146"/>
        <v>15.447072139155297</v>
      </c>
      <c r="X138" s="70">
        <f t="shared" si="147"/>
        <v>15.447072139155297</v>
      </c>
      <c r="Y138" s="71">
        <f t="shared" si="148"/>
        <v>2.1674468085106383E-2</v>
      </c>
      <c r="Z138" s="71">
        <f t="shared" si="149"/>
        <v>2.1674468085106383E-2</v>
      </c>
      <c r="AA138" s="72">
        <f t="shared" si="150"/>
        <v>2.0282297872340427E-2</v>
      </c>
      <c r="AB138" s="71">
        <f t="shared" si="151"/>
        <v>2.0282297872340427E-2</v>
      </c>
    </row>
    <row r="139" spans="1:28" s="73" customFormat="1" ht="15.75" x14ac:dyDescent="0.25">
      <c r="A139" s="61">
        <v>4</v>
      </c>
      <c r="B139" s="83" t="s">
        <v>108</v>
      </c>
      <c r="C139" s="53" t="s">
        <v>61</v>
      </c>
      <c r="D139" s="53">
        <v>14</v>
      </c>
      <c r="E139" s="53">
        <v>3</v>
      </c>
      <c r="F139" s="56">
        <v>6858.7</v>
      </c>
      <c r="G139" s="56">
        <v>6629.4</v>
      </c>
      <c r="H139" s="56">
        <v>860.4</v>
      </c>
      <c r="I139" s="56">
        <v>6629.4</v>
      </c>
      <c r="J139" s="75">
        <v>1812</v>
      </c>
      <c r="K139" s="86">
        <v>0</v>
      </c>
      <c r="L139" s="79">
        <v>139</v>
      </c>
      <c r="M139" s="65">
        <v>0.79986302999999992</v>
      </c>
      <c r="N139" s="65">
        <v>0.79986302999999992</v>
      </c>
      <c r="O139" s="65">
        <v>10.763999999999999</v>
      </c>
      <c r="P139" s="65">
        <v>10.763999999999999</v>
      </c>
      <c r="Q139" s="66">
        <v>1068.49</v>
      </c>
      <c r="R139" s="66">
        <v>1068.49</v>
      </c>
      <c r="S139" s="65">
        <v>3.647815</v>
      </c>
      <c r="T139" s="65">
        <v>3.647815</v>
      </c>
      <c r="U139" s="67">
        <f>M140/$G139*1000</f>
        <v>0.10512177874317434</v>
      </c>
      <c r="V139" s="68">
        <f t="shared" si="145"/>
        <v>0.12065390985609557</v>
      </c>
      <c r="W139" s="69">
        <f t="shared" si="146"/>
        <v>12.510460251046025</v>
      </c>
      <c r="X139" s="70">
        <f t="shared" si="147"/>
        <v>12.510460251046025</v>
      </c>
      <c r="Y139" s="71">
        <f t="shared" si="148"/>
        <v>7.6869784172661868</v>
      </c>
      <c r="Z139" s="71">
        <f t="shared" si="149"/>
        <v>7.6869784172661868</v>
      </c>
      <c r="AA139" s="72">
        <f t="shared" si="150"/>
        <v>2.6243273381294965E-2</v>
      </c>
      <c r="AB139" s="71">
        <f t="shared" si="151"/>
        <v>2.6243273381294965E-2</v>
      </c>
    </row>
    <row r="140" spans="1:28" s="73" customFormat="1" ht="15.75" x14ac:dyDescent="0.25">
      <c r="A140" s="61">
        <v>5</v>
      </c>
      <c r="B140" s="83" t="s">
        <v>109</v>
      </c>
      <c r="C140" s="53" t="s">
        <v>61</v>
      </c>
      <c r="D140" s="53">
        <v>2</v>
      </c>
      <c r="E140" s="53"/>
      <c r="F140" s="56">
        <v>5071.6000000000004</v>
      </c>
      <c r="G140" s="56">
        <v>3937.1</v>
      </c>
      <c r="H140" s="56">
        <v>649.5</v>
      </c>
      <c r="I140" s="56">
        <v>3937.1</v>
      </c>
      <c r="J140" s="75">
        <v>1339.6</v>
      </c>
      <c r="K140" s="86">
        <v>0</v>
      </c>
      <c r="L140" s="79">
        <v>150</v>
      </c>
      <c r="M140" s="65">
        <v>0.69689431999999996</v>
      </c>
      <c r="N140" s="65">
        <v>0.69689431999999996</v>
      </c>
      <c r="O140" s="65">
        <v>16.977000000000004</v>
      </c>
      <c r="P140" s="65">
        <v>16.977000000000004</v>
      </c>
      <c r="Q140" s="66">
        <v>3.367</v>
      </c>
      <c r="R140" s="66">
        <v>3.367</v>
      </c>
      <c r="S140" s="65">
        <v>3.192266</v>
      </c>
      <c r="T140" s="65">
        <v>3.192266</v>
      </c>
      <c r="U140" s="67">
        <f>M141/$G140*1000</f>
        <v>0.13841644357522034</v>
      </c>
      <c r="V140" s="68">
        <f t="shared" si="145"/>
        <v>0.17700701531584162</v>
      </c>
      <c r="W140" s="69">
        <f t="shared" si="146"/>
        <v>26.13856812933026</v>
      </c>
      <c r="X140" s="70">
        <f t="shared" si="147"/>
        <v>26.13856812933026</v>
      </c>
      <c r="Y140" s="71">
        <f t="shared" si="148"/>
        <v>2.2446666666666667E-2</v>
      </c>
      <c r="Z140" s="71">
        <f t="shared" si="149"/>
        <v>2.2446666666666667E-2</v>
      </c>
      <c r="AA140" s="72">
        <f t="shared" si="150"/>
        <v>2.1281773333333334E-2</v>
      </c>
      <c r="AB140" s="71">
        <f t="shared" si="151"/>
        <v>2.1281773333333334E-2</v>
      </c>
    </row>
    <row r="141" spans="1:28" s="73" customFormat="1" ht="15.75" x14ac:dyDescent="0.25">
      <c r="A141" s="61">
        <v>6</v>
      </c>
      <c r="B141" s="83" t="s">
        <v>109</v>
      </c>
      <c r="C141" s="53" t="s">
        <v>61</v>
      </c>
      <c r="D141" s="53">
        <v>9</v>
      </c>
      <c r="E141" s="53">
        <v>2</v>
      </c>
      <c r="F141" s="56">
        <v>3636.5</v>
      </c>
      <c r="G141" s="56">
        <v>3636.5</v>
      </c>
      <c r="H141" s="56">
        <v>637.20000000000005</v>
      </c>
      <c r="I141" s="56">
        <v>3636.5</v>
      </c>
      <c r="J141" s="75">
        <v>0</v>
      </c>
      <c r="K141" s="86">
        <v>0</v>
      </c>
      <c r="L141" s="79">
        <v>171</v>
      </c>
      <c r="M141" s="65">
        <v>0.54495937999999999</v>
      </c>
      <c r="N141" s="65">
        <v>0.54495937999999999</v>
      </c>
      <c r="O141" s="65">
        <v>7.7569999999999997</v>
      </c>
      <c r="P141" s="65">
        <v>7.7569999999999997</v>
      </c>
      <c r="Q141" s="66">
        <v>3.335</v>
      </c>
      <c r="R141" s="66">
        <v>3.335</v>
      </c>
      <c r="S141" s="65">
        <v>3.2244330000000003</v>
      </c>
      <c r="T141" s="65">
        <v>3.2244330000000003</v>
      </c>
      <c r="U141" s="67">
        <f>M142/$G141*1000</f>
        <v>0.11611164581328201</v>
      </c>
      <c r="V141" s="68">
        <f t="shared" si="145"/>
        <v>0.14985820981713185</v>
      </c>
      <c r="W141" s="69">
        <f t="shared" si="146"/>
        <v>12.173571876961706</v>
      </c>
      <c r="X141" s="70">
        <f t="shared" si="147"/>
        <v>12.173571876961706</v>
      </c>
      <c r="Y141" s="71">
        <f t="shared" si="148"/>
        <v>1.9502923976608189E-2</v>
      </c>
      <c r="Z141" s="71">
        <f t="shared" si="149"/>
        <v>1.9502923976608189E-2</v>
      </c>
      <c r="AA141" s="72">
        <f t="shared" si="150"/>
        <v>1.8856333333333336E-2</v>
      </c>
      <c r="AB141" s="71">
        <f t="shared" si="151"/>
        <v>1.8856333333333336E-2</v>
      </c>
    </row>
    <row r="142" spans="1:28" s="73" customFormat="1" ht="15.75" x14ac:dyDescent="0.25">
      <c r="A142" s="61"/>
      <c r="B142" s="83" t="s">
        <v>109</v>
      </c>
      <c r="C142" s="53" t="s">
        <v>61</v>
      </c>
      <c r="D142" s="53">
        <v>20</v>
      </c>
      <c r="E142" s="53"/>
      <c r="F142" s="56">
        <v>11171</v>
      </c>
      <c r="G142" s="56">
        <v>11122</v>
      </c>
      <c r="H142" s="56">
        <v>3111</v>
      </c>
      <c r="I142" s="56">
        <v>11122</v>
      </c>
      <c r="J142" s="75">
        <v>932.6</v>
      </c>
      <c r="K142" s="86">
        <v>0</v>
      </c>
      <c r="L142" s="79">
        <v>404</v>
      </c>
      <c r="M142" s="65">
        <v>0.42224000000000006</v>
      </c>
      <c r="N142" s="65">
        <v>0.42224000000000006</v>
      </c>
      <c r="O142" s="65">
        <v>21.968999999999998</v>
      </c>
      <c r="P142" s="65">
        <v>21.968999999999998</v>
      </c>
      <c r="Q142" s="66">
        <v>3.3079999999999998</v>
      </c>
      <c r="R142" s="66">
        <v>3.3079999999999998</v>
      </c>
      <c r="S142" s="65">
        <v>0</v>
      </c>
      <c r="T142" s="65">
        <v>0</v>
      </c>
      <c r="U142" s="67"/>
      <c r="V142" s="68"/>
      <c r="W142" s="69"/>
      <c r="X142" s="70"/>
      <c r="Y142" s="71"/>
      <c r="Z142" s="71"/>
      <c r="AA142" s="72"/>
      <c r="AB142" s="71"/>
    </row>
    <row r="143" spans="1:28" s="73" customFormat="1" ht="15.75" x14ac:dyDescent="0.25">
      <c r="A143" s="61">
        <v>2</v>
      </c>
      <c r="B143" s="83" t="s">
        <v>109</v>
      </c>
      <c r="C143" s="53" t="s">
        <v>61</v>
      </c>
      <c r="D143" s="53">
        <v>11</v>
      </c>
      <c r="E143" s="53"/>
      <c r="F143" s="56">
        <v>14134.6</v>
      </c>
      <c r="G143" s="56">
        <v>12795</v>
      </c>
      <c r="H143" s="56">
        <v>3976.6</v>
      </c>
      <c r="I143" s="56">
        <v>12795</v>
      </c>
      <c r="J143" s="75">
        <v>17.8</v>
      </c>
      <c r="K143" s="86">
        <v>0</v>
      </c>
      <c r="L143" s="79">
        <v>582</v>
      </c>
      <c r="M143" s="65">
        <v>2.3535639700000002</v>
      </c>
      <c r="N143" s="65">
        <v>2.3535639700000002</v>
      </c>
      <c r="O143" s="65">
        <v>10.099000000000002</v>
      </c>
      <c r="P143" s="65">
        <v>10.099000000000002</v>
      </c>
      <c r="Q143" s="66">
        <v>12.219499999999998</v>
      </c>
      <c r="R143" s="66">
        <v>12.219499999999998</v>
      </c>
      <c r="S143" s="65">
        <v>12.707007000000001</v>
      </c>
      <c r="T143" s="65">
        <v>12.707007000000001</v>
      </c>
      <c r="U143" s="67">
        <f>M144/$G143*1000</f>
        <v>4.1350935521688156E-2</v>
      </c>
      <c r="V143" s="68">
        <f t="shared" ref="V143:V147" si="152">N143/$G143*1000</f>
        <v>0.18394403829620948</v>
      </c>
      <c r="W143" s="69">
        <f t="shared" ref="W143:W147" si="153">O143/$H143*1000</f>
        <v>2.5396066991902635</v>
      </c>
      <c r="X143" s="70">
        <f t="shared" ref="X143:X147" si="154">P143/$H143*1000</f>
        <v>2.5396066991902635</v>
      </c>
      <c r="Y143" s="71">
        <f t="shared" ref="Y143:Y147" si="155">Q143/$L143</f>
        <v>2.0995704467353948E-2</v>
      </c>
      <c r="Z143" s="71">
        <f t="shared" ref="Z143:Z147" si="156">R143/$L143</f>
        <v>2.0995704467353948E-2</v>
      </c>
      <c r="AA143" s="72">
        <f t="shared" ref="AA143:AA147" si="157">S143/$L143</f>
        <v>2.1833345360824742E-2</v>
      </c>
      <c r="AB143" s="71">
        <f t="shared" ref="AB143:AB147" si="158">T143/$L143</f>
        <v>2.1833345360824742E-2</v>
      </c>
    </row>
    <row r="144" spans="1:28" s="73" customFormat="1" ht="15.75" x14ac:dyDescent="0.25">
      <c r="A144" s="61">
        <v>3</v>
      </c>
      <c r="B144" s="83" t="s">
        <v>109</v>
      </c>
      <c r="C144" s="53" t="s">
        <v>61</v>
      </c>
      <c r="D144" s="53">
        <v>12</v>
      </c>
      <c r="E144" s="53">
        <v>1</v>
      </c>
      <c r="F144" s="54">
        <v>4269</v>
      </c>
      <c r="G144" s="54">
        <v>4269</v>
      </c>
      <c r="H144" s="54">
        <v>654.6</v>
      </c>
      <c r="I144" s="54">
        <v>4269</v>
      </c>
      <c r="J144" s="75">
        <v>18.5</v>
      </c>
      <c r="K144" s="86">
        <v>0</v>
      </c>
      <c r="L144" s="64">
        <v>208</v>
      </c>
      <c r="M144" s="65">
        <v>0.52908521999999991</v>
      </c>
      <c r="N144" s="65">
        <v>0.52908521999999991</v>
      </c>
      <c r="O144" s="65">
        <v>18.437000000000001</v>
      </c>
      <c r="P144" s="65">
        <v>18.437000000000001</v>
      </c>
      <c r="Q144" s="66">
        <v>3.9707000000000003</v>
      </c>
      <c r="R144" s="66">
        <v>3.9707000000000003</v>
      </c>
      <c r="S144" s="65">
        <v>3.724424</v>
      </c>
      <c r="T144" s="65">
        <v>3.724424</v>
      </c>
      <c r="U144" s="67">
        <f>M145/$G144*1000</f>
        <v>0.56112179198875622</v>
      </c>
      <c r="V144" s="68">
        <f t="shared" si="152"/>
        <v>0.12393657062543918</v>
      </c>
      <c r="W144" s="69">
        <f t="shared" si="153"/>
        <v>28.165291781240452</v>
      </c>
      <c r="X144" s="70">
        <f t="shared" si="154"/>
        <v>28.165291781240452</v>
      </c>
      <c r="Y144" s="71">
        <f t="shared" si="155"/>
        <v>1.9089903846153847E-2</v>
      </c>
      <c r="Z144" s="71">
        <f t="shared" si="156"/>
        <v>1.9089903846153847E-2</v>
      </c>
      <c r="AA144" s="72">
        <f t="shared" si="157"/>
        <v>1.7905884615384615E-2</v>
      </c>
      <c r="AB144" s="71">
        <f t="shared" si="158"/>
        <v>1.7905884615384615E-2</v>
      </c>
    </row>
    <row r="145" spans="1:28" s="73" customFormat="1" ht="15.75" x14ac:dyDescent="0.25">
      <c r="A145" s="61">
        <v>4</v>
      </c>
      <c r="B145" s="83" t="s">
        <v>109</v>
      </c>
      <c r="C145" s="53" t="s">
        <v>61</v>
      </c>
      <c r="D145" s="53">
        <v>13</v>
      </c>
      <c r="E145" s="53"/>
      <c r="F145" s="56">
        <v>13366.3</v>
      </c>
      <c r="G145" s="56">
        <v>12433.7</v>
      </c>
      <c r="H145" s="56">
        <v>3298</v>
      </c>
      <c r="I145" s="56">
        <v>12433.7</v>
      </c>
      <c r="J145" s="75">
        <v>0</v>
      </c>
      <c r="K145" s="86">
        <v>0</v>
      </c>
      <c r="L145" s="79">
        <v>534</v>
      </c>
      <c r="M145" s="65">
        <v>2.39542893</v>
      </c>
      <c r="N145" s="65">
        <v>2.39542893</v>
      </c>
      <c r="O145" s="65">
        <v>22.21</v>
      </c>
      <c r="P145" s="65">
        <v>22.21</v>
      </c>
      <c r="Q145" s="66">
        <v>11.754300000000001</v>
      </c>
      <c r="R145" s="66">
        <v>11.754300000000001</v>
      </c>
      <c r="S145" s="65">
        <v>12.288387999999999</v>
      </c>
      <c r="T145" s="65">
        <v>12.288387999999999</v>
      </c>
      <c r="U145" s="67">
        <f>M146/$G145*1000</f>
        <v>0.12087852771097901</v>
      </c>
      <c r="V145" s="68">
        <f t="shared" si="152"/>
        <v>0.19265616268689126</v>
      </c>
      <c r="W145" s="69">
        <f t="shared" si="153"/>
        <v>6.7343844754396605</v>
      </c>
      <c r="X145" s="70">
        <f t="shared" si="154"/>
        <v>6.7343844754396605</v>
      </c>
      <c r="Y145" s="71">
        <f t="shared" si="155"/>
        <v>2.2011797752808988E-2</v>
      </c>
      <c r="Z145" s="71">
        <f t="shared" si="156"/>
        <v>2.2011797752808988E-2</v>
      </c>
      <c r="AA145" s="72">
        <f t="shared" si="157"/>
        <v>2.3011962546816478E-2</v>
      </c>
      <c r="AB145" s="71">
        <f t="shared" si="158"/>
        <v>2.3011962546816478E-2</v>
      </c>
    </row>
    <row r="146" spans="1:28" s="73" customFormat="1" ht="15.75" x14ac:dyDescent="0.25">
      <c r="A146" s="61">
        <v>5</v>
      </c>
      <c r="B146" s="83" t="s">
        <v>109</v>
      </c>
      <c r="C146" s="53" t="s">
        <v>61</v>
      </c>
      <c r="D146" s="53">
        <v>14</v>
      </c>
      <c r="E146" s="53">
        <v>2</v>
      </c>
      <c r="F146" s="54">
        <v>4218.7</v>
      </c>
      <c r="G146" s="54">
        <v>4200.8999999999996</v>
      </c>
      <c r="H146" s="54">
        <v>655.1</v>
      </c>
      <c r="I146" s="54">
        <v>4200.8999999999996</v>
      </c>
      <c r="J146" s="75">
        <v>1677.5</v>
      </c>
      <c r="K146" s="86">
        <v>0</v>
      </c>
      <c r="L146" s="64" t="s">
        <v>113</v>
      </c>
      <c r="M146" s="65">
        <v>1.5029673499999998</v>
      </c>
      <c r="N146" s="65">
        <v>1.5029673499999998</v>
      </c>
      <c r="O146" s="65">
        <v>3.2999999999999994</v>
      </c>
      <c r="P146" s="65">
        <v>3.2999999999999994</v>
      </c>
      <c r="Q146" s="66">
        <v>3.5326000000000004</v>
      </c>
      <c r="R146" s="66">
        <v>3.5326000000000004</v>
      </c>
      <c r="S146" s="65">
        <v>3.4183939999999997</v>
      </c>
      <c r="T146" s="65">
        <v>3.4183939999999997</v>
      </c>
      <c r="U146" s="67">
        <f>M147/$G146*1000</f>
        <v>0.12969188983313099</v>
      </c>
      <c r="V146" s="68">
        <f t="shared" si="152"/>
        <v>0.35777270346830442</v>
      </c>
      <c r="W146" s="69">
        <f t="shared" si="153"/>
        <v>5.0373988704014643</v>
      </c>
      <c r="X146" s="70">
        <f t="shared" si="154"/>
        <v>5.0373988704014643</v>
      </c>
      <c r="Y146" s="71">
        <f t="shared" si="155"/>
        <v>2.007159090909091E-2</v>
      </c>
      <c r="Z146" s="71">
        <f t="shared" si="156"/>
        <v>2.007159090909091E-2</v>
      </c>
      <c r="AA146" s="72">
        <f t="shared" si="157"/>
        <v>1.942269318181818E-2</v>
      </c>
      <c r="AB146" s="71">
        <f t="shared" si="158"/>
        <v>1.942269318181818E-2</v>
      </c>
    </row>
    <row r="147" spans="1:28" s="73" customFormat="1" ht="15.75" x14ac:dyDescent="0.25">
      <c r="A147" s="61">
        <v>6</v>
      </c>
      <c r="B147" s="83" t="s">
        <v>109</v>
      </c>
      <c r="C147" s="53" t="s">
        <v>61</v>
      </c>
      <c r="D147" s="53">
        <v>14</v>
      </c>
      <c r="E147" s="53">
        <v>3</v>
      </c>
      <c r="F147" s="56">
        <v>4210.7</v>
      </c>
      <c r="G147" s="56">
        <v>4192.2</v>
      </c>
      <c r="H147" s="56">
        <v>671.9</v>
      </c>
      <c r="I147" s="56">
        <v>4192.2</v>
      </c>
      <c r="J147" s="75">
        <v>748.1</v>
      </c>
      <c r="K147" s="86">
        <v>3</v>
      </c>
      <c r="L147" s="79">
        <v>174</v>
      </c>
      <c r="M147" s="65">
        <v>0.5448226599999999</v>
      </c>
      <c r="N147" s="65">
        <v>0.5448226599999999</v>
      </c>
      <c r="O147" s="65">
        <v>4.3559999999999999</v>
      </c>
      <c r="P147" s="65">
        <v>4.3559999999999999</v>
      </c>
      <c r="Q147" s="66">
        <v>3.3073000000000001</v>
      </c>
      <c r="R147" s="66">
        <v>3.3073000000000001</v>
      </c>
      <c r="S147" s="65">
        <v>3.8278379999999999</v>
      </c>
      <c r="T147" s="65">
        <v>3.8278379999999999</v>
      </c>
      <c r="U147" s="67">
        <f>M148/$G147*1000</f>
        <v>0.14262740088736223</v>
      </c>
      <c r="V147" s="68">
        <f t="shared" si="152"/>
        <v>0.12996103716425739</v>
      </c>
      <c r="W147" s="69">
        <f t="shared" si="153"/>
        <v>6.4831076052984082</v>
      </c>
      <c r="X147" s="70">
        <f t="shared" si="154"/>
        <v>6.4831076052984082</v>
      </c>
      <c r="Y147" s="71">
        <f t="shared" si="155"/>
        <v>1.9007471264367817E-2</v>
      </c>
      <c r="Z147" s="71">
        <f t="shared" si="156"/>
        <v>1.9007471264367817E-2</v>
      </c>
      <c r="AA147" s="72">
        <f t="shared" si="157"/>
        <v>2.1999068965517239E-2</v>
      </c>
      <c r="AB147" s="71">
        <f t="shared" si="158"/>
        <v>2.1999068965517239E-2</v>
      </c>
    </row>
    <row r="148" spans="1:28" s="73" customFormat="1" ht="15.75" x14ac:dyDescent="0.25">
      <c r="A148" s="61"/>
      <c r="B148" s="83" t="s">
        <v>109</v>
      </c>
      <c r="C148" s="53" t="s">
        <v>61</v>
      </c>
      <c r="D148" s="53">
        <v>14</v>
      </c>
      <c r="E148" s="53">
        <v>5</v>
      </c>
      <c r="F148" s="56">
        <v>4241.8999999999996</v>
      </c>
      <c r="G148" s="56">
        <v>4241.8999999999996</v>
      </c>
      <c r="H148" s="56">
        <v>652.29999999999995</v>
      </c>
      <c r="I148" s="56">
        <v>4241.8999999999996</v>
      </c>
      <c r="J148" s="75">
        <v>3637.1</v>
      </c>
      <c r="K148" s="86">
        <v>1</v>
      </c>
      <c r="L148" s="79">
        <v>197</v>
      </c>
      <c r="M148" s="65">
        <v>0.59792258999999992</v>
      </c>
      <c r="N148" s="65">
        <v>0.59792258999999992</v>
      </c>
      <c r="O148" s="65">
        <v>6.1370000000000005</v>
      </c>
      <c r="P148" s="65">
        <v>6.1370000000000005</v>
      </c>
      <c r="Q148" s="66">
        <v>3.4801000000000002</v>
      </c>
      <c r="R148" s="66">
        <v>3.4801000000000002</v>
      </c>
      <c r="S148" s="65">
        <v>3.4812199999999995</v>
      </c>
      <c r="T148" s="65">
        <v>3.4812199999999995</v>
      </c>
      <c r="U148" s="67"/>
      <c r="V148" s="68"/>
      <c r="W148" s="69"/>
      <c r="X148" s="70"/>
      <c r="Y148" s="71"/>
      <c r="Z148" s="71"/>
      <c r="AA148" s="72"/>
      <c r="AB148" s="71"/>
    </row>
    <row r="149" spans="1:28" s="73" customFormat="1" ht="15.75" x14ac:dyDescent="0.25">
      <c r="A149" s="61">
        <v>2</v>
      </c>
      <c r="B149" s="83" t="s">
        <v>109</v>
      </c>
      <c r="C149" s="53" t="s">
        <v>61</v>
      </c>
      <c r="D149" s="53">
        <v>15</v>
      </c>
      <c r="E149" s="53"/>
      <c r="F149" s="56">
        <v>14323</v>
      </c>
      <c r="G149" s="56">
        <v>12645.5</v>
      </c>
      <c r="H149" s="56">
        <v>3935.8</v>
      </c>
      <c r="I149" s="56">
        <v>12645.5</v>
      </c>
      <c r="J149" s="75">
        <v>1567.4</v>
      </c>
      <c r="K149" s="89">
        <v>0</v>
      </c>
      <c r="L149" s="79">
        <v>548</v>
      </c>
      <c r="M149" s="65">
        <v>2.3435447000000003</v>
      </c>
      <c r="N149" s="65">
        <v>2.3435447000000003</v>
      </c>
      <c r="O149" s="65">
        <v>28.988999999999997</v>
      </c>
      <c r="P149" s="65">
        <v>28.988999999999997</v>
      </c>
      <c r="Q149" s="66">
        <v>11.778599999999999</v>
      </c>
      <c r="R149" s="66">
        <v>11.778599999999999</v>
      </c>
      <c r="S149" s="65">
        <v>11.429792000000001</v>
      </c>
      <c r="T149" s="65">
        <v>11.429792000000001</v>
      </c>
      <c r="U149" s="67">
        <f>M150/$G149*1000</f>
        <v>0.19309233007789331</v>
      </c>
      <c r="V149" s="68">
        <f t="shared" ref="V149:V153" si="159">N149/$G149*1000</f>
        <v>0.1853263769720454</v>
      </c>
      <c r="W149" s="69">
        <f t="shared" ref="W149:W153" si="160">O149/$H149*1000</f>
        <v>7.3654657248843938</v>
      </c>
      <c r="X149" s="70">
        <f t="shared" ref="X149:X153" si="161">P149/$H149*1000</f>
        <v>7.3654657248843938</v>
      </c>
      <c r="Y149" s="71">
        <f t="shared" ref="Y149:Y153" si="162">Q149/$L149</f>
        <v>2.1493795620437954E-2</v>
      </c>
      <c r="Z149" s="71">
        <f t="shared" ref="Z149:Z153" si="163">R149/$L149</f>
        <v>2.1493795620437954E-2</v>
      </c>
      <c r="AA149" s="72">
        <f t="shared" ref="AA149:AA153" si="164">S149/$L149</f>
        <v>2.0857284671532847E-2</v>
      </c>
      <c r="AB149" s="71">
        <f t="shared" ref="AB149:AB153" si="165">T149/$L149</f>
        <v>2.0857284671532847E-2</v>
      </c>
    </row>
    <row r="150" spans="1:28" s="73" customFormat="1" ht="15.75" x14ac:dyDescent="0.25">
      <c r="A150" s="61">
        <v>3</v>
      </c>
      <c r="B150" s="83" t="s">
        <v>109</v>
      </c>
      <c r="C150" s="53" t="s">
        <v>61</v>
      </c>
      <c r="D150" s="53">
        <v>17</v>
      </c>
      <c r="E150" s="53"/>
      <c r="F150" s="56">
        <v>13517.9</v>
      </c>
      <c r="G150" s="56">
        <v>12769.8</v>
      </c>
      <c r="H150" s="56">
        <v>3464.6</v>
      </c>
      <c r="I150" s="56">
        <v>12769.8</v>
      </c>
      <c r="J150" s="75">
        <v>1134.5</v>
      </c>
      <c r="K150" s="60">
        <v>0</v>
      </c>
      <c r="L150" s="79">
        <v>575</v>
      </c>
      <c r="M150" s="65">
        <v>2.4417490599999998</v>
      </c>
      <c r="N150" s="65">
        <v>2.4417490599999998</v>
      </c>
      <c r="O150" s="65">
        <v>8.6479999999999997</v>
      </c>
      <c r="P150" s="65">
        <v>8.6479999999999997</v>
      </c>
      <c r="Q150" s="66">
        <v>13.268799999999999</v>
      </c>
      <c r="R150" s="66">
        <v>13.268799999999999</v>
      </c>
      <c r="S150" s="65">
        <v>15.387360999999999</v>
      </c>
      <c r="T150" s="65">
        <v>15.387360999999999</v>
      </c>
      <c r="U150" s="67">
        <f>M151/$G150*1000</f>
        <v>0.22677868799824585</v>
      </c>
      <c r="V150" s="68">
        <f t="shared" si="159"/>
        <v>0.19121278798415012</v>
      </c>
      <c r="W150" s="69">
        <f t="shared" si="160"/>
        <v>2.4961034462852858</v>
      </c>
      <c r="X150" s="70">
        <f t="shared" si="161"/>
        <v>2.4961034462852858</v>
      </c>
      <c r="Y150" s="71">
        <f t="shared" si="162"/>
        <v>2.3076173913043476E-2</v>
      </c>
      <c r="Z150" s="71">
        <f t="shared" si="163"/>
        <v>2.3076173913043476E-2</v>
      </c>
      <c r="AA150" s="72">
        <f t="shared" si="164"/>
        <v>2.6760627826086954E-2</v>
      </c>
      <c r="AB150" s="71">
        <f t="shared" si="165"/>
        <v>2.6760627826086954E-2</v>
      </c>
    </row>
    <row r="151" spans="1:28" s="73" customFormat="1" ht="15.75" x14ac:dyDescent="0.25">
      <c r="A151" s="61">
        <v>4</v>
      </c>
      <c r="B151" s="83" t="s">
        <v>109</v>
      </c>
      <c r="C151" s="53" t="s">
        <v>61</v>
      </c>
      <c r="D151" s="53">
        <v>18</v>
      </c>
      <c r="E151" s="53"/>
      <c r="F151" s="56">
        <v>17913.099999999999</v>
      </c>
      <c r="G151" s="56">
        <v>14276</v>
      </c>
      <c r="H151" s="56">
        <v>3646.1</v>
      </c>
      <c r="I151" s="56">
        <v>14276</v>
      </c>
      <c r="J151" s="75">
        <v>49</v>
      </c>
      <c r="K151" s="89">
        <v>0</v>
      </c>
      <c r="L151" s="79">
        <v>621</v>
      </c>
      <c r="M151" s="65">
        <v>2.8959184899999997</v>
      </c>
      <c r="N151" s="65">
        <v>2.8959184899999997</v>
      </c>
      <c r="O151" s="65">
        <v>5.8769999999999998</v>
      </c>
      <c r="P151" s="65">
        <v>5.8769999999999998</v>
      </c>
      <c r="Q151" s="66">
        <v>17.906500000000001</v>
      </c>
      <c r="R151" s="66">
        <v>17.906500000000001</v>
      </c>
      <c r="S151" s="65">
        <v>18.667471000000003</v>
      </c>
      <c r="T151" s="65">
        <v>18.667471000000003</v>
      </c>
      <c r="U151" s="67">
        <f>M152/$G151*1000</f>
        <v>0.18133883300644438</v>
      </c>
      <c r="V151" s="68">
        <f t="shared" si="159"/>
        <v>0.20285223381899692</v>
      </c>
      <c r="W151" s="69">
        <f t="shared" si="160"/>
        <v>1.6118592468665149</v>
      </c>
      <c r="X151" s="70">
        <f t="shared" si="161"/>
        <v>1.6118592468665149</v>
      </c>
      <c r="Y151" s="71">
        <f t="shared" si="162"/>
        <v>2.8834943639291469E-2</v>
      </c>
      <c r="Z151" s="71">
        <f t="shared" si="163"/>
        <v>2.8834943639291469E-2</v>
      </c>
      <c r="AA151" s="72">
        <f t="shared" si="164"/>
        <v>3.006033977455717E-2</v>
      </c>
      <c r="AB151" s="71">
        <f t="shared" si="165"/>
        <v>3.006033977455717E-2</v>
      </c>
    </row>
    <row r="152" spans="1:28" s="73" customFormat="1" ht="15.75" x14ac:dyDescent="0.25">
      <c r="A152" s="61">
        <v>5</v>
      </c>
      <c r="B152" s="83" t="s">
        <v>109</v>
      </c>
      <c r="C152" s="53" t="s">
        <v>61</v>
      </c>
      <c r="D152" s="53">
        <v>19</v>
      </c>
      <c r="E152" s="53"/>
      <c r="F152" s="56">
        <v>11940</v>
      </c>
      <c r="G152" s="56">
        <v>10372.6</v>
      </c>
      <c r="H152" s="56">
        <v>1829.3</v>
      </c>
      <c r="I152" s="56">
        <v>10372.6</v>
      </c>
      <c r="J152" s="75">
        <v>695.2</v>
      </c>
      <c r="K152" s="89">
        <v>0</v>
      </c>
      <c r="L152" s="79">
        <v>424</v>
      </c>
      <c r="M152" s="65">
        <v>2.5887931800000001</v>
      </c>
      <c r="N152" s="65">
        <v>2.5887931800000001</v>
      </c>
      <c r="O152" s="65">
        <v>4.5670000000000002</v>
      </c>
      <c r="P152" s="65">
        <v>4.5670000000000002</v>
      </c>
      <c r="Q152" s="66">
        <v>14.0219</v>
      </c>
      <c r="R152" s="66">
        <v>14.0219</v>
      </c>
      <c r="S152" s="65">
        <v>8.7299919999999993</v>
      </c>
      <c r="T152" s="65">
        <v>8.7299919999999993</v>
      </c>
      <c r="U152" s="67">
        <f>M153/$G152*1000</f>
        <v>6.2938747276478427E-2</v>
      </c>
      <c r="V152" s="68">
        <f t="shared" si="159"/>
        <v>0.24957996837822727</v>
      </c>
      <c r="W152" s="69">
        <f t="shared" si="160"/>
        <v>2.4965833925545295</v>
      </c>
      <c r="X152" s="70">
        <f t="shared" si="161"/>
        <v>2.4965833925545295</v>
      </c>
      <c r="Y152" s="71">
        <f t="shared" si="162"/>
        <v>3.3070518867924531E-2</v>
      </c>
      <c r="Z152" s="71">
        <f t="shared" si="163"/>
        <v>3.3070518867924531E-2</v>
      </c>
      <c r="AA152" s="72">
        <f t="shared" si="164"/>
        <v>2.0589603773584902E-2</v>
      </c>
      <c r="AB152" s="71">
        <f t="shared" si="165"/>
        <v>2.0589603773584902E-2</v>
      </c>
    </row>
    <row r="153" spans="1:28" s="73" customFormat="1" ht="15.75" x14ac:dyDescent="0.25">
      <c r="A153" s="61">
        <v>6</v>
      </c>
      <c r="B153" s="83" t="s">
        <v>109</v>
      </c>
      <c r="C153" s="53" t="s">
        <v>61</v>
      </c>
      <c r="D153" s="53" t="s">
        <v>110</v>
      </c>
      <c r="E153" s="53">
        <v>1</v>
      </c>
      <c r="F153" s="56">
        <v>4079.5</v>
      </c>
      <c r="G153" s="56">
        <v>3384.3</v>
      </c>
      <c r="H153" s="56">
        <v>1246.5</v>
      </c>
      <c r="I153" s="56">
        <v>3384.3</v>
      </c>
      <c r="J153" s="75">
        <v>691.5</v>
      </c>
      <c r="K153" s="89">
        <v>0</v>
      </c>
      <c r="L153" s="79">
        <v>171</v>
      </c>
      <c r="M153" s="65">
        <v>0.65283845000000007</v>
      </c>
      <c r="N153" s="65">
        <v>0.65283845000000007</v>
      </c>
      <c r="O153" s="65">
        <v>7.2159999999999993</v>
      </c>
      <c r="P153" s="65">
        <v>7.2159999999999993</v>
      </c>
      <c r="Q153" s="66">
        <v>3.1050000000000004</v>
      </c>
      <c r="R153" s="66">
        <v>3.1050000000000004</v>
      </c>
      <c r="S153" s="65">
        <v>3.5162459999999998</v>
      </c>
      <c r="T153" s="65">
        <v>3.5162459999999998</v>
      </c>
      <c r="U153" s="67">
        <f>M154/$G153*1000</f>
        <v>0.13996589545844046</v>
      </c>
      <c r="V153" s="68">
        <f t="shared" si="159"/>
        <v>0.19290206246491151</v>
      </c>
      <c r="W153" s="69">
        <f t="shared" si="160"/>
        <v>5.7890092258323298</v>
      </c>
      <c r="X153" s="70">
        <f t="shared" si="161"/>
        <v>5.7890092258323298</v>
      </c>
      <c r="Y153" s="71">
        <f t="shared" si="162"/>
        <v>1.8157894736842109E-2</v>
      </c>
      <c r="Z153" s="71">
        <f t="shared" si="163"/>
        <v>1.8157894736842109E-2</v>
      </c>
      <c r="AA153" s="72">
        <f t="shared" si="164"/>
        <v>2.0562842105263157E-2</v>
      </c>
      <c r="AB153" s="71">
        <f t="shared" si="165"/>
        <v>2.0562842105263157E-2</v>
      </c>
    </row>
    <row r="154" spans="1:28" s="73" customFormat="1" ht="15.75" x14ac:dyDescent="0.25">
      <c r="A154" s="61"/>
      <c r="B154" s="83" t="s">
        <v>109</v>
      </c>
      <c r="C154" s="53" t="s">
        <v>61</v>
      </c>
      <c r="D154" s="53" t="s">
        <v>110</v>
      </c>
      <c r="E154" s="53">
        <v>2</v>
      </c>
      <c r="F154" s="56">
        <v>4090.7</v>
      </c>
      <c r="G154" s="56">
        <v>3399.2</v>
      </c>
      <c r="H154" s="56">
        <v>1230.2</v>
      </c>
      <c r="I154" s="56">
        <v>3399.2</v>
      </c>
      <c r="J154" s="75">
        <v>172.6</v>
      </c>
      <c r="K154" s="89">
        <v>0</v>
      </c>
      <c r="L154" s="79">
        <v>180</v>
      </c>
      <c r="M154" s="65">
        <v>0.47368658000000002</v>
      </c>
      <c r="N154" s="65">
        <v>0.47368658000000002</v>
      </c>
      <c r="O154" s="65">
        <v>9.7470000000000017</v>
      </c>
      <c r="P154" s="65">
        <v>9.7470000000000017</v>
      </c>
      <c r="Q154" s="66">
        <v>3.5264000000000002</v>
      </c>
      <c r="R154" s="66">
        <v>3.5264000000000002</v>
      </c>
      <c r="S154" s="65">
        <v>3.0056099999999994</v>
      </c>
      <c r="T154" s="65">
        <v>3.0056099999999994</v>
      </c>
      <c r="U154" s="67"/>
      <c r="V154" s="68"/>
      <c r="W154" s="69"/>
      <c r="X154" s="70"/>
      <c r="Y154" s="71"/>
      <c r="Z154" s="71"/>
      <c r="AA154" s="72"/>
      <c r="AB154" s="71"/>
    </row>
    <row r="155" spans="1:28" s="73" customFormat="1" ht="15.75" x14ac:dyDescent="0.25">
      <c r="A155" s="61">
        <v>2</v>
      </c>
      <c r="B155" s="83" t="s">
        <v>109</v>
      </c>
      <c r="C155" s="53" t="s">
        <v>61</v>
      </c>
      <c r="D155" s="53" t="s">
        <v>110</v>
      </c>
      <c r="E155" s="53">
        <v>3</v>
      </c>
      <c r="F155" s="56">
        <v>3619.2</v>
      </c>
      <c r="G155" s="56">
        <v>3446.6</v>
      </c>
      <c r="H155" s="56">
        <v>1218</v>
      </c>
      <c r="I155" s="56">
        <v>3446.6</v>
      </c>
      <c r="J155" s="75">
        <v>0</v>
      </c>
      <c r="K155" s="89">
        <v>0</v>
      </c>
      <c r="L155" s="79">
        <v>157</v>
      </c>
      <c r="M155" s="65">
        <v>0.65358104000000006</v>
      </c>
      <c r="N155" s="65">
        <v>0.65358104000000006</v>
      </c>
      <c r="O155" s="65">
        <v>10.261000000000001</v>
      </c>
      <c r="P155" s="65">
        <v>10.261000000000001</v>
      </c>
      <c r="Q155" s="66">
        <v>3.0660999999999996</v>
      </c>
      <c r="R155" s="66">
        <v>3.0660999999999996</v>
      </c>
      <c r="S155" s="65">
        <v>2.9431349999999994</v>
      </c>
      <c r="T155" s="65">
        <v>2.9431349999999994</v>
      </c>
      <c r="U155" s="67">
        <f>M156/$G155*1000</f>
        <v>7.7013343584982283E-2</v>
      </c>
      <c r="V155" s="68">
        <f t="shared" ref="V155:V159" si="166">N155/$G155*1000</f>
        <v>0.18963066210178148</v>
      </c>
      <c r="W155" s="69">
        <f t="shared" ref="W155:W159" si="167">O155/$H155*1000</f>
        <v>8.4244663382594425</v>
      </c>
      <c r="X155" s="70">
        <f t="shared" ref="X155:X159" si="168">P155/$H155*1000</f>
        <v>8.4244663382594425</v>
      </c>
      <c r="Y155" s="71">
        <f t="shared" ref="Y155:Y159" si="169">Q155/$L155</f>
        <v>1.9529299363057324E-2</v>
      </c>
      <c r="Z155" s="71">
        <f t="shared" ref="Z155:Z159" si="170">R155/$L155</f>
        <v>1.9529299363057324E-2</v>
      </c>
      <c r="AA155" s="72">
        <f t="shared" ref="AA155:AA159" si="171">S155/$L155</f>
        <v>1.8746082802547769E-2</v>
      </c>
      <c r="AB155" s="71">
        <f t="shared" ref="AB155:AB159" si="172">T155/$L155</f>
        <v>1.8746082802547769E-2</v>
      </c>
    </row>
    <row r="156" spans="1:28" s="73" customFormat="1" ht="15.75" x14ac:dyDescent="0.25">
      <c r="A156" s="61">
        <v>3</v>
      </c>
      <c r="B156" s="83" t="s">
        <v>109</v>
      </c>
      <c r="C156" s="53" t="s">
        <v>61</v>
      </c>
      <c r="D156" s="53" t="s">
        <v>110</v>
      </c>
      <c r="E156" s="53">
        <v>4</v>
      </c>
      <c r="F156" s="56">
        <v>1627</v>
      </c>
      <c r="G156" s="56">
        <v>1627</v>
      </c>
      <c r="H156" s="56">
        <v>575.9</v>
      </c>
      <c r="I156" s="56">
        <v>1627</v>
      </c>
      <c r="J156" s="75">
        <v>0</v>
      </c>
      <c r="K156" s="89">
        <v>0</v>
      </c>
      <c r="L156" s="79">
        <v>84</v>
      </c>
      <c r="M156" s="65">
        <v>0.26543418999999996</v>
      </c>
      <c r="N156" s="65">
        <v>0.26543418999999996</v>
      </c>
      <c r="O156" s="65">
        <v>3.9960000000000009</v>
      </c>
      <c r="P156" s="65">
        <v>3.9960000000000009</v>
      </c>
      <c r="Q156" s="66">
        <v>1.9851999999999999</v>
      </c>
      <c r="R156" s="66">
        <v>1.9851999999999999</v>
      </c>
      <c r="S156" s="65">
        <v>2.1140830000000004</v>
      </c>
      <c r="T156" s="65">
        <v>2.1140830000000004</v>
      </c>
      <c r="U156" s="67">
        <f>M157/$G156*1000</f>
        <v>0.18511606023355873</v>
      </c>
      <c r="V156" s="68">
        <f t="shared" si="166"/>
        <v>0.1631433251382913</v>
      </c>
      <c r="W156" s="69">
        <f t="shared" si="167"/>
        <v>6.9387046362215683</v>
      </c>
      <c r="X156" s="70">
        <f t="shared" si="168"/>
        <v>6.9387046362215683</v>
      </c>
      <c r="Y156" s="71">
        <f t="shared" si="169"/>
        <v>2.3633333333333333E-2</v>
      </c>
      <c r="Z156" s="71">
        <f t="shared" si="170"/>
        <v>2.3633333333333333E-2</v>
      </c>
      <c r="AA156" s="72">
        <f t="shared" si="171"/>
        <v>2.5167654761904766E-2</v>
      </c>
      <c r="AB156" s="71">
        <f t="shared" si="172"/>
        <v>2.5167654761904766E-2</v>
      </c>
    </row>
    <row r="157" spans="1:28" s="73" customFormat="1" ht="15.75" x14ac:dyDescent="0.25">
      <c r="A157" s="61">
        <v>4</v>
      </c>
      <c r="B157" s="83" t="s">
        <v>109</v>
      </c>
      <c r="C157" s="53" t="s">
        <v>61</v>
      </c>
      <c r="D157" s="53" t="s">
        <v>110</v>
      </c>
      <c r="E157" s="53">
        <v>5</v>
      </c>
      <c r="F157" s="56">
        <v>1616.3</v>
      </c>
      <c r="G157" s="56">
        <v>1616.3</v>
      </c>
      <c r="H157" s="56">
        <v>574.1</v>
      </c>
      <c r="I157" s="56">
        <v>1616.3</v>
      </c>
      <c r="J157" s="75">
        <v>0</v>
      </c>
      <c r="K157" s="89">
        <v>0</v>
      </c>
      <c r="L157" s="79">
        <v>79</v>
      </c>
      <c r="M157" s="65">
        <v>0.30118383000000004</v>
      </c>
      <c r="N157" s="65">
        <v>0.30118383000000004</v>
      </c>
      <c r="O157" s="65">
        <v>10.208</v>
      </c>
      <c r="P157" s="65">
        <v>10.208</v>
      </c>
      <c r="Q157" s="66">
        <v>1.2391000000000001</v>
      </c>
      <c r="R157" s="66">
        <v>1.2391000000000001</v>
      </c>
      <c r="S157" s="65">
        <v>1.0990179999999998</v>
      </c>
      <c r="T157" s="65">
        <v>1.0990179999999998</v>
      </c>
      <c r="U157" s="67">
        <f>M158/$G157*1000</f>
        <v>0.67241424240549397</v>
      </c>
      <c r="V157" s="68">
        <f t="shared" si="166"/>
        <v>0.18634153931819591</v>
      </c>
      <c r="W157" s="69">
        <f t="shared" si="167"/>
        <v>17.780874412123325</v>
      </c>
      <c r="X157" s="70">
        <f t="shared" si="168"/>
        <v>17.780874412123325</v>
      </c>
      <c r="Y157" s="71">
        <f t="shared" si="169"/>
        <v>1.568481012658228E-2</v>
      </c>
      <c r="Z157" s="71">
        <f t="shared" si="170"/>
        <v>1.568481012658228E-2</v>
      </c>
      <c r="AA157" s="72">
        <f t="shared" si="171"/>
        <v>1.3911620253164555E-2</v>
      </c>
      <c r="AB157" s="71">
        <f t="shared" si="172"/>
        <v>1.3911620253164555E-2</v>
      </c>
    </row>
    <row r="158" spans="1:28" s="73" customFormat="1" ht="15.75" x14ac:dyDescent="0.25">
      <c r="A158" s="61">
        <v>5</v>
      </c>
      <c r="B158" s="83" t="s">
        <v>111</v>
      </c>
      <c r="C158" s="53" t="s">
        <v>61</v>
      </c>
      <c r="D158" s="53">
        <v>38</v>
      </c>
      <c r="E158" s="53"/>
      <c r="F158" s="56">
        <v>12851.9</v>
      </c>
      <c r="G158" s="56">
        <v>10888.1</v>
      </c>
      <c r="H158" s="56">
        <v>1725.7</v>
      </c>
      <c r="I158" s="56">
        <v>10888.1</v>
      </c>
      <c r="J158" s="75">
        <v>1963.8</v>
      </c>
      <c r="K158" s="86">
        <v>0</v>
      </c>
      <c r="L158" s="79">
        <v>212</v>
      </c>
      <c r="M158" s="65">
        <v>1.0868231399999999</v>
      </c>
      <c r="N158" s="65">
        <v>1.0868231399999999</v>
      </c>
      <c r="O158" s="65">
        <v>6.5490000000000004</v>
      </c>
      <c r="P158" s="65">
        <v>6.5490000000000004</v>
      </c>
      <c r="Q158" s="66">
        <v>6.5114000000000001</v>
      </c>
      <c r="R158" s="66">
        <v>6.5114000000000001</v>
      </c>
      <c r="S158" s="65">
        <v>5.5678440000000018</v>
      </c>
      <c r="T158" s="65">
        <v>5.5678440000000018</v>
      </c>
      <c r="U158" s="67">
        <f>M159/$G158*1000</f>
        <v>7.9231454523746109E-2</v>
      </c>
      <c r="V158" s="68">
        <f t="shared" si="166"/>
        <v>9.9817520044819572E-2</v>
      </c>
      <c r="W158" s="69">
        <f t="shared" si="167"/>
        <v>3.794981746537637</v>
      </c>
      <c r="X158" s="70">
        <f t="shared" si="168"/>
        <v>3.794981746537637</v>
      </c>
      <c r="Y158" s="71">
        <f t="shared" si="169"/>
        <v>3.0714150943396228E-2</v>
      </c>
      <c r="Z158" s="71">
        <f t="shared" si="170"/>
        <v>3.0714150943396228E-2</v>
      </c>
      <c r="AA158" s="72">
        <f t="shared" si="171"/>
        <v>2.6263415094339632E-2</v>
      </c>
      <c r="AB158" s="71">
        <f t="shared" si="172"/>
        <v>2.6263415094339632E-2</v>
      </c>
    </row>
    <row r="159" spans="1:28" s="73" customFormat="1" ht="15.75" x14ac:dyDescent="0.25">
      <c r="A159" s="61">
        <v>6</v>
      </c>
      <c r="B159" s="58" t="s">
        <v>111</v>
      </c>
      <c r="C159" s="53" t="s">
        <v>61</v>
      </c>
      <c r="D159" s="79">
        <v>5</v>
      </c>
      <c r="E159" s="58"/>
      <c r="F159" s="56">
        <v>18320.900000000001</v>
      </c>
      <c r="G159" s="56">
        <v>16034.5</v>
      </c>
      <c r="H159" s="56">
        <v>2323</v>
      </c>
      <c r="I159" s="56">
        <v>16034.5</v>
      </c>
      <c r="J159" s="75">
        <v>2286.4</v>
      </c>
      <c r="K159" s="89"/>
      <c r="L159" s="79">
        <v>429</v>
      </c>
      <c r="M159" s="65">
        <v>0.86267999999999989</v>
      </c>
      <c r="N159" s="65">
        <v>0.86267999999999989</v>
      </c>
      <c r="O159" s="65">
        <v>2.7040000000000002</v>
      </c>
      <c r="P159" s="65">
        <v>2.7040000000000002</v>
      </c>
      <c r="Q159" s="66">
        <v>1.254</v>
      </c>
      <c r="R159" s="66">
        <v>1.254</v>
      </c>
      <c r="S159" s="65">
        <v>10.317387</v>
      </c>
      <c r="T159" s="65">
        <v>10.317387</v>
      </c>
      <c r="U159" s="67">
        <f>M160/$G159*1000</f>
        <v>0</v>
      </c>
      <c r="V159" s="68">
        <f t="shared" si="166"/>
        <v>5.3801490536031678E-2</v>
      </c>
      <c r="W159" s="69">
        <f t="shared" si="167"/>
        <v>1.1640120533792511</v>
      </c>
      <c r="X159" s="70">
        <f t="shared" si="168"/>
        <v>1.1640120533792511</v>
      </c>
      <c r="Y159" s="71">
        <f t="shared" si="169"/>
        <v>2.9230769230769232E-3</v>
      </c>
      <c r="Z159" s="71">
        <f t="shared" si="170"/>
        <v>2.9230769230769232E-3</v>
      </c>
      <c r="AA159" s="72">
        <f t="shared" si="171"/>
        <v>2.4049853146853147E-2</v>
      </c>
      <c r="AB159" s="71">
        <f t="shared" si="172"/>
        <v>2.4049853146853147E-2</v>
      </c>
    </row>
    <row r="160" spans="1:28" s="73" customFormat="1" ht="15.75" x14ac:dyDescent="0.25">
      <c r="A160" s="61"/>
      <c r="B160" s="84" t="s">
        <v>112</v>
      </c>
      <c r="C160" s="84" t="s">
        <v>61</v>
      </c>
      <c r="D160" s="84">
        <v>8</v>
      </c>
      <c r="E160" s="84"/>
      <c r="F160" s="59">
        <v>879.7</v>
      </c>
      <c r="G160" s="84">
        <v>352</v>
      </c>
      <c r="H160" s="84">
        <v>116.1</v>
      </c>
      <c r="I160" s="84">
        <v>352</v>
      </c>
      <c r="J160" s="85">
        <v>0</v>
      </c>
      <c r="K160" s="86">
        <v>0</v>
      </c>
      <c r="L160" s="84">
        <v>35</v>
      </c>
      <c r="M160" s="65">
        <v>0</v>
      </c>
      <c r="N160" s="65">
        <v>0</v>
      </c>
      <c r="O160" s="94">
        <v>8.7999999999999995E-2</v>
      </c>
      <c r="P160" s="94">
        <v>8.7999999999999995E-2</v>
      </c>
      <c r="Q160" s="66">
        <v>0.23980000000000001</v>
      </c>
      <c r="R160" s="66">
        <v>0.23980000000000001</v>
      </c>
      <c r="S160" s="65">
        <v>0</v>
      </c>
      <c r="T160" s="65">
        <v>0</v>
      </c>
      <c r="U160" s="67"/>
      <c r="V160" s="68"/>
      <c r="W160" s="69"/>
      <c r="X160" s="70"/>
      <c r="Y160" s="71"/>
      <c r="Z160" s="71"/>
      <c r="AA160" s="72"/>
      <c r="AB160" s="71"/>
    </row>
    <row r="161" spans="1:28" ht="15.75" x14ac:dyDescent="0.2">
      <c r="A161" s="19"/>
      <c r="B161" s="20"/>
      <c r="C161" s="19"/>
      <c r="D161" s="20"/>
      <c r="E161" s="19"/>
      <c r="F161" s="19"/>
      <c r="G161" s="20"/>
      <c r="H161" s="19"/>
      <c r="I161" s="19"/>
      <c r="J161" s="19"/>
      <c r="K161" s="20"/>
      <c r="L161" s="20"/>
      <c r="M161" s="65"/>
      <c r="N161" s="20"/>
      <c r="O161" s="19"/>
      <c r="P161" s="20"/>
      <c r="Q161" s="20"/>
      <c r="R161" s="20"/>
      <c r="S161" s="19"/>
      <c r="T161" s="20"/>
      <c r="U161" s="19"/>
      <c r="V161" s="20"/>
      <c r="W161" s="19"/>
      <c r="X161" s="20"/>
      <c r="Y161" s="20"/>
      <c r="Z161" s="20"/>
      <c r="AA161" s="19"/>
      <c r="AB161" s="20"/>
    </row>
    <row r="162" spans="1:28" ht="15.75" x14ac:dyDescent="0.25">
      <c r="A162" s="46" t="s">
        <v>32</v>
      </c>
      <c r="B162" s="47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19"/>
      <c r="N162" s="20"/>
      <c r="O162" s="19"/>
      <c r="P162" s="20"/>
      <c r="Q162" s="20"/>
      <c r="R162" s="20"/>
      <c r="S162" s="19"/>
      <c r="T162" s="20"/>
      <c r="U162" s="19"/>
      <c r="V162" s="20"/>
      <c r="W162" s="19"/>
      <c r="X162" s="20"/>
      <c r="Y162" s="20"/>
      <c r="Z162" s="20"/>
      <c r="AA162" s="19"/>
      <c r="AB162" s="20"/>
    </row>
    <row r="163" spans="1:28" ht="15.75" x14ac:dyDescent="0.25">
      <c r="A163" s="49" t="s">
        <v>33</v>
      </c>
      <c r="B163" s="50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48"/>
      <c r="N163" s="20"/>
      <c r="O163" s="19"/>
      <c r="P163" s="20"/>
      <c r="Q163" s="20"/>
      <c r="R163" s="20"/>
      <c r="S163" s="19"/>
      <c r="T163" s="20"/>
      <c r="U163" s="19"/>
      <c r="V163" s="20"/>
      <c r="W163" s="19"/>
      <c r="X163" s="20"/>
      <c r="Y163" s="20"/>
      <c r="Z163" s="20"/>
      <c r="AA163" s="19"/>
      <c r="AB163" s="20"/>
    </row>
    <row r="164" spans="1:28" ht="15.75" x14ac:dyDescent="0.25">
      <c r="A164" s="49" t="s">
        <v>34</v>
      </c>
      <c r="B164" s="50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</row>
    <row r="165" spans="1:28" ht="15.75" x14ac:dyDescent="0.25">
      <c r="A165" s="49" t="s">
        <v>35</v>
      </c>
      <c r="B165" s="50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</row>
    <row r="166" spans="1:28" ht="15.75" x14ac:dyDescent="0.25">
      <c r="A166" s="49" t="s">
        <v>36</v>
      </c>
      <c r="B166" s="50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</row>
  </sheetData>
  <sheetProtection formatColumns="0" formatRows="0" insertRows="0" insertHyperlinks="0" deleteRows="0" sort="0" autoFilter="0" pivotTables="0"/>
  <autoFilter ref="A14:AB14"/>
  <mergeCells count="32">
    <mergeCell ref="C163:L163"/>
    <mergeCell ref="C164:L164"/>
    <mergeCell ref="C165:L165"/>
    <mergeCell ref="C166:L166"/>
    <mergeCell ref="B11:E11"/>
    <mergeCell ref="I12:I13"/>
    <mergeCell ref="J12:K12"/>
    <mergeCell ref="G12:G13"/>
    <mergeCell ref="H12:H13"/>
    <mergeCell ref="F11:K11"/>
    <mergeCell ref="F12:F13"/>
    <mergeCell ref="A11:A13"/>
    <mergeCell ref="B12:B13"/>
    <mergeCell ref="C12:C13"/>
    <mergeCell ref="D12:D13"/>
    <mergeCell ref="E12:E13"/>
    <mergeCell ref="O12:P12"/>
    <mergeCell ref="S12:T12"/>
    <mergeCell ref="M11:T11"/>
    <mergeCell ref="M12:N12"/>
    <mergeCell ref="L11:L13"/>
    <mergeCell ref="Q12:R12"/>
    <mergeCell ref="A7:K7"/>
    <mergeCell ref="A8:K8"/>
    <mergeCell ref="A9:K9"/>
    <mergeCell ref="A10:K10"/>
    <mergeCell ref="J5:N5"/>
    <mergeCell ref="Y12:Z12"/>
    <mergeCell ref="U11:AB11"/>
    <mergeCell ref="U12:V12"/>
    <mergeCell ref="W12:X12"/>
    <mergeCell ref="AA12:AB12"/>
  </mergeCells>
  <dataValidations disablePrompts="1" count="1">
    <dataValidation type="list" allowBlank="1" showInputMessage="1" sqref="B159 B104 D40:E40 B40">
      <formula1>#REF!</formula1>
    </dataValidation>
  </dataValidations>
  <pageMargins left="0.39370078740157483" right="0" top="0.35433070866141736" bottom="0.35433070866141736" header="0.31496062992125984" footer="0.31496062992125984"/>
  <pageSetup paperSize="9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zoomScaleNormal="100" zoomScaleSheetLayoutView="120" workbookViewId="0">
      <selection activeCell="R17" sqref="R17"/>
    </sheetView>
  </sheetViews>
  <sheetFormatPr defaultRowHeight="15" x14ac:dyDescent="0.2"/>
  <cols>
    <col min="1" max="1" width="3.6640625" style="1" customWidth="1"/>
    <col min="2" max="2" width="22" style="1" customWidth="1"/>
    <col min="3" max="3" width="5.44140625" style="1" customWidth="1"/>
    <col min="4" max="4" width="3.88671875" style="1" customWidth="1"/>
    <col min="5" max="5" width="5" style="1" customWidth="1"/>
    <col min="6" max="7" width="9.33203125" style="1" customWidth="1"/>
    <col min="8" max="8" width="5.5546875" style="1" customWidth="1"/>
    <col min="9" max="9" width="6.33203125" style="1" customWidth="1"/>
    <col min="10" max="10" width="7.109375" style="1" customWidth="1"/>
    <col min="11" max="11" width="10.6640625" style="1" customWidth="1"/>
    <col min="12" max="13" width="7.109375" style="1" customWidth="1"/>
    <col min="14" max="14" width="9.44140625" style="1" customWidth="1"/>
    <col min="15" max="17" width="7.109375" style="1" customWidth="1"/>
    <col min="18" max="25" width="7.5546875" style="1" customWidth="1"/>
    <col min="26" max="16384" width="8.88671875" style="1"/>
  </cols>
  <sheetData>
    <row r="1" spans="1:25" ht="33" customHeight="1" x14ac:dyDescent="0.2">
      <c r="H1" s="3" t="s">
        <v>22</v>
      </c>
      <c r="I1" s="3"/>
    </row>
    <row r="2" spans="1:25" ht="15.75" x14ac:dyDescent="0.25">
      <c r="E2" s="4"/>
      <c r="F2" s="5"/>
      <c r="G2" s="5"/>
      <c r="H2" s="7" t="s">
        <v>8</v>
      </c>
      <c r="I2" s="6"/>
      <c r="J2" s="8"/>
    </row>
    <row r="3" spans="1:25" ht="15.75" x14ac:dyDescent="0.25">
      <c r="E3" s="4" t="s">
        <v>10</v>
      </c>
      <c r="F3" s="5"/>
      <c r="G3" s="5"/>
      <c r="H3" s="5"/>
      <c r="I3" s="5"/>
      <c r="J3" s="5"/>
    </row>
    <row r="4" spans="1:25" ht="15.75" x14ac:dyDescent="0.25">
      <c r="E4" s="9" t="s">
        <v>27</v>
      </c>
      <c r="F4" s="10"/>
      <c r="G4" s="9"/>
      <c r="H4" s="10"/>
      <c r="I4" s="10"/>
      <c r="J4" s="10"/>
    </row>
    <row r="5" spans="1:25" ht="15.75" x14ac:dyDescent="0.25">
      <c r="E5" s="4"/>
      <c r="F5" s="5"/>
      <c r="G5" s="45" t="s">
        <v>9</v>
      </c>
      <c r="H5" s="45"/>
      <c r="I5" s="45"/>
      <c r="J5" s="45"/>
    </row>
    <row r="6" spans="1:25" ht="15.75" x14ac:dyDescent="0.25">
      <c r="E6" s="4"/>
      <c r="F6" s="5"/>
      <c r="G6" s="4" t="s">
        <v>54</v>
      </c>
      <c r="H6" s="5"/>
      <c r="I6" s="5"/>
      <c r="J6" s="5"/>
    </row>
    <row r="7" spans="1:25" ht="15.75" customHeight="1" x14ac:dyDescent="0.25">
      <c r="A7" s="97" t="s">
        <v>11</v>
      </c>
      <c r="B7" s="97"/>
      <c r="C7" s="97"/>
      <c r="D7" s="97"/>
      <c r="E7" s="97"/>
      <c r="F7" s="97"/>
      <c r="G7" s="97"/>
      <c r="H7" s="97"/>
      <c r="I7" s="97"/>
    </row>
    <row r="8" spans="1:25" ht="32.25" customHeight="1" x14ac:dyDescent="0.2">
      <c r="A8" s="112" t="s">
        <v>30</v>
      </c>
      <c r="B8" s="112"/>
      <c r="C8" s="112"/>
      <c r="D8" s="112"/>
      <c r="E8" s="112"/>
      <c r="F8" s="112"/>
      <c r="G8" s="112"/>
      <c r="H8" s="112"/>
      <c r="I8" s="112"/>
    </row>
    <row r="9" spans="1:25" ht="15.75" customHeight="1" x14ac:dyDescent="0.2">
      <c r="A9" s="98" t="s">
        <v>57</v>
      </c>
      <c r="B9" s="98"/>
      <c r="C9" s="98"/>
      <c r="D9" s="98"/>
      <c r="E9" s="98"/>
      <c r="F9" s="98"/>
      <c r="G9" s="98"/>
      <c r="H9" s="98"/>
      <c r="I9" s="98"/>
    </row>
    <row r="10" spans="1:25" ht="15.75" customHeight="1" x14ac:dyDescent="0.2">
      <c r="A10" s="111" t="s">
        <v>31</v>
      </c>
      <c r="B10" s="111"/>
      <c r="C10" s="111"/>
      <c r="D10" s="111"/>
      <c r="E10" s="111"/>
      <c r="F10" s="111"/>
      <c r="G10" s="111"/>
      <c r="H10" s="111"/>
      <c r="I10" s="111"/>
    </row>
    <row r="11" spans="1:25" ht="21.75" customHeight="1" x14ac:dyDescent="0.2">
      <c r="A11" s="101" t="s">
        <v>0</v>
      </c>
      <c r="B11" s="102" t="s">
        <v>1</v>
      </c>
      <c r="C11" s="102"/>
      <c r="D11" s="102"/>
      <c r="E11" s="102"/>
      <c r="F11" s="110" t="s">
        <v>13</v>
      </c>
      <c r="G11" s="110" t="s">
        <v>26</v>
      </c>
      <c r="H11" s="109" t="s">
        <v>24</v>
      </c>
      <c r="I11" s="109" t="s">
        <v>53</v>
      </c>
      <c r="J11" s="104" t="s">
        <v>6</v>
      </c>
      <c r="K11" s="105"/>
      <c r="L11" s="105"/>
      <c r="M11" s="105"/>
      <c r="N11" s="105"/>
      <c r="O11" s="105"/>
      <c r="P11" s="105"/>
      <c r="Q11" s="106"/>
      <c r="R11" s="96" t="s">
        <v>7</v>
      </c>
      <c r="S11" s="96"/>
      <c r="T11" s="96"/>
      <c r="U11" s="96"/>
      <c r="V11" s="96"/>
      <c r="W11" s="96"/>
      <c r="X11" s="96"/>
      <c r="Y11" s="96"/>
    </row>
    <row r="12" spans="1:25" ht="38.25" customHeight="1" x14ac:dyDescent="0.2">
      <c r="A12" s="101"/>
      <c r="B12" s="102" t="s">
        <v>2</v>
      </c>
      <c r="C12" s="101" t="s">
        <v>4</v>
      </c>
      <c r="D12" s="101" t="s">
        <v>3</v>
      </c>
      <c r="E12" s="101" t="s">
        <v>5</v>
      </c>
      <c r="F12" s="110"/>
      <c r="G12" s="110"/>
      <c r="H12" s="109"/>
      <c r="I12" s="109"/>
      <c r="J12" s="96" t="s">
        <v>37</v>
      </c>
      <c r="K12" s="96"/>
      <c r="L12" s="96" t="s">
        <v>38</v>
      </c>
      <c r="M12" s="96"/>
      <c r="N12" s="96" t="s">
        <v>39</v>
      </c>
      <c r="O12" s="96"/>
      <c r="P12" s="96" t="s">
        <v>40</v>
      </c>
      <c r="Q12" s="96"/>
      <c r="R12" s="96" t="s">
        <v>41</v>
      </c>
      <c r="S12" s="96"/>
      <c r="T12" s="96" t="s">
        <v>42</v>
      </c>
      <c r="U12" s="96"/>
      <c r="V12" s="96" t="s">
        <v>43</v>
      </c>
      <c r="W12" s="96"/>
      <c r="X12" s="96" t="s">
        <v>44</v>
      </c>
      <c r="Y12" s="96"/>
    </row>
    <row r="13" spans="1:25" ht="59.25" customHeight="1" x14ac:dyDescent="0.2">
      <c r="A13" s="101"/>
      <c r="B13" s="102"/>
      <c r="C13" s="101"/>
      <c r="D13" s="101"/>
      <c r="E13" s="101"/>
      <c r="F13" s="110"/>
      <c r="G13" s="110"/>
      <c r="H13" s="109"/>
      <c r="I13" s="109"/>
      <c r="J13" s="51" t="s">
        <v>55</v>
      </c>
      <c r="K13" s="51" t="s">
        <v>56</v>
      </c>
      <c r="L13" s="51" t="s">
        <v>55</v>
      </c>
      <c r="M13" s="51" t="s">
        <v>56</v>
      </c>
      <c r="N13" s="51" t="s">
        <v>55</v>
      </c>
      <c r="O13" s="51" t="s">
        <v>56</v>
      </c>
      <c r="P13" s="51" t="s">
        <v>55</v>
      </c>
      <c r="Q13" s="51" t="s">
        <v>56</v>
      </c>
      <c r="R13" s="51" t="s">
        <v>55</v>
      </c>
      <c r="S13" s="51" t="s">
        <v>56</v>
      </c>
      <c r="T13" s="51" t="s">
        <v>55</v>
      </c>
      <c r="U13" s="51" t="s">
        <v>56</v>
      </c>
      <c r="V13" s="51" t="s">
        <v>55</v>
      </c>
      <c r="W13" s="51" t="s">
        <v>56</v>
      </c>
      <c r="X13" s="51" t="s">
        <v>55</v>
      </c>
      <c r="Y13" s="51" t="s">
        <v>56</v>
      </c>
    </row>
    <row r="14" spans="1:25" ht="15.75" x14ac:dyDescent="0.2">
      <c r="A14" s="12">
        <v>1</v>
      </c>
      <c r="B14" s="13">
        <v>2</v>
      </c>
      <c r="C14" s="12">
        <v>3</v>
      </c>
      <c r="D14" s="13">
        <v>4</v>
      </c>
      <c r="E14" s="12">
        <v>5</v>
      </c>
      <c r="F14" s="13">
        <v>6</v>
      </c>
      <c r="G14" s="12">
        <v>7</v>
      </c>
      <c r="H14" s="13">
        <v>8</v>
      </c>
      <c r="I14" s="12">
        <v>9</v>
      </c>
      <c r="J14" s="13">
        <v>10</v>
      </c>
      <c r="K14" s="12">
        <v>11</v>
      </c>
      <c r="L14" s="13">
        <v>12</v>
      </c>
      <c r="M14" s="12">
        <v>13</v>
      </c>
      <c r="N14" s="13">
        <v>14</v>
      </c>
      <c r="O14" s="12">
        <v>15</v>
      </c>
      <c r="P14" s="13">
        <v>16</v>
      </c>
      <c r="Q14" s="12">
        <v>17</v>
      </c>
      <c r="R14" s="13">
        <v>18</v>
      </c>
      <c r="S14" s="12">
        <v>19</v>
      </c>
      <c r="T14" s="13">
        <v>20</v>
      </c>
      <c r="U14" s="12">
        <v>21</v>
      </c>
      <c r="V14" s="13">
        <v>22</v>
      </c>
      <c r="W14" s="12">
        <v>23</v>
      </c>
      <c r="X14" s="13">
        <v>24</v>
      </c>
      <c r="Y14" s="12">
        <v>25</v>
      </c>
    </row>
    <row r="15" spans="1:25" ht="15.75" x14ac:dyDescent="0.25">
      <c r="A15" s="31">
        <v>1</v>
      </c>
      <c r="B15" s="16" t="s">
        <v>58</v>
      </c>
      <c r="C15" s="15" t="s">
        <v>59</v>
      </c>
      <c r="D15" s="16">
        <v>23</v>
      </c>
      <c r="E15" s="31"/>
      <c r="F15" s="17">
        <v>948.4</v>
      </c>
      <c r="G15" s="18">
        <v>409</v>
      </c>
      <c r="H15" s="17">
        <v>49</v>
      </c>
      <c r="I15" s="17">
        <v>100</v>
      </c>
      <c r="J15" s="17">
        <v>148.82599999999999</v>
      </c>
      <c r="K15" s="34">
        <v>148.82599999999999</v>
      </c>
      <c r="L15" s="34">
        <v>64.275999999999996</v>
      </c>
      <c r="M15" s="34">
        <v>64.275999999999996</v>
      </c>
      <c r="N15" s="34">
        <v>1476</v>
      </c>
      <c r="O15" s="34">
        <v>1476</v>
      </c>
      <c r="P15" s="34">
        <v>0</v>
      </c>
      <c r="Q15" s="34">
        <v>0</v>
      </c>
      <c r="R15" s="39"/>
      <c r="S15" s="39"/>
      <c r="T15" s="40" t="e">
        <f>L15/#REF!</f>
        <v>#REF!</v>
      </c>
      <c r="U15" s="40" t="e">
        <f>M15/#REF!</f>
        <v>#REF!</v>
      </c>
      <c r="V15" s="41">
        <f>N15/($H15+$I15)</f>
        <v>9.9060402684563762</v>
      </c>
      <c r="W15" s="41">
        <f>O15/($H15+$I15)</f>
        <v>9.9060402684563762</v>
      </c>
      <c r="X15" s="41">
        <f>P15/($H15+$I15)</f>
        <v>0</v>
      </c>
      <c r="Y15" s="41">
        <f>Q15/($H15+$I15)</f>
        <v>0</v>
      </c>
    </row>
    <row r="16" spans="1:25" x14ac:dyDescent="0.2">
      <c r="A16" s="31">
        <v>2</v>
      </c>
      <c r="B16" s="31"/>
      <c r="C16" s="31"/>
      <c r="D16" s="31"/>
      <c r="E16" s="31"/>
      <c r="F16" s="32"/>
      <c r="G16" s="32"/>
      <c r="H16" s="33"/>
      <c r="I16" s="33"/>
      <c r="J16" s="34"/>
      <c r="K16" s="34"/>
      <c r="L16" s="34"/>
      <c r="M16" s="34"/>
      <c r="N16" s="34"/>
      <c r="O16" s="34"/>
      <c r="P16" s="34"/>
      <c r="Q16" s="34"/>
      <c r="R16" s="39" t="e">
        <f t="shared" ref="R16:R19" si="0">J16/$G16</f>
        <v>#DIV/0!</v>
      </c>
      <c r="S16" s="39" t="e">
        <f t="shared" ref="S16:S19" si="1">K16/$G16</f>
        <v>#DIV/0!</v>
      </c>
      <c r="T16" s="40" t="e">
        <f>L16/#REF!</f>
        <v>#REF!</v>
      </c>
      <c r="U16" s="40" t="e">
        <f>M16/#REF!</f>
        <v>#REF!</v>
      </c>
      <c r="V16" s="41" t="e">
        <f t="shared" ref="V16:V19" si="2">N16/($H16+$I16)</f>
        <v>#DIV/0!</v>
      </c>
      <c r="W16" s="41" t="e">
        <f t="shared" ref="W16:W19" si="3">O16/($H16+$I16)</f>
        <v>#DIV/0!</v>
      </c>
      <c r="X16" s="41" t="e">
        <f t="shared" ref="X16:X19" si="4">P16/($H16+$I16)</f>
        <v>#DIV/0!</v>
      </c>
      <c r="Y16" s="41" t="e">
        <f t="shared" ref="Y16:Y19" si="5">Q16/($H16+$I16)</f>
        <v>#DIV/0!</v>
      </c>
    </row>
    <row r="17" spans="1:25" x14ac:dyDescent="0.2">
      <c r="A17" s="31">
        <v>3</v>
      </c>
      <c r="B17" s="31"/>
      <c r="C17" s="31"/>
      <c r="D17" s="31"/>
      <c r="E17" s="31"/>
      <c r="F17" s="32"/>
      <c r="G17" s="32"/>
      <c r="H17" s="33"/>
      <c r="I17" s="33"/>
      <c r="J17" s="34"/>
      <c r="K17" s="34"/>
      <c r="L17" s="34"/>
      <c r="M17" s="34"/>
      <c r="N17" s="34"/>
      <c r="O17" s="34"/>
      <c r="P17" s="34"/>
      <c r="Q17" s="34"/>
      <c r="R17" s="39" t="e">
        <f t="shared" si="0"/>
        <v>#DIV/0!</v>
      </c>
      <c r="S17" s="39" t="e">
        <f t="shared" si="1"/>
        <v>#DIV/0!</v>
      </c>
      <c r="T17" s="40" t="e">
        <f>L17/#REF!</f>
        <v>#REF!</v>
      </c>
      <c r="U17" s="40" t="e">
        <f>M17/#REF!</f>
        <v>#REF!</v>
      </c>
      <c r="V17" s="41" t="e">
        <f t="shared" si="2"/>
        <v>#DIV/0!</v>
      </c>
      <c r="W17" s="41" t="e">
        <f t="shared" si="3"/>
        <v>#DIV/0!</v>
      </c>
      <c r="X17" s="41" t="e">
        <f t="shared" si="4"/>
        <v>#DIV/0!</v>
      </c>
      <c r="Y17" s="41" t="e">
        <f t="shared" si="5"/>
        <v>#DIV/0!</v>
      </c>
    </row>
    <row r="18" spans="1:25" x14ac:dyDescent="0.2">
      <c r="A18" s="31"/>
      <c r="B18" s="31"/>
      <c r="C18" s="31"/>
      <c r="D18" s="31"/>
      <c r="E18" s="31"/>
      <c r="F18" s="32"/>
      <c r="G18" s="32"/>
      <c r="H18" s="33"/>
      <c r="I18" s="33"/>
      <c r="J18" s="34"/>
      <c r="K18" s="34"/>
      <c r="L18" s="34"/>
      <c r="M18" s="34"/>
      <c r="N18" s="34"/>
      <c r="O18" s="34"/>
      <c r="P18" s="34"/>
      <c r="Q18" s="34"/>
      <c r="R18" s="39" t="e">
        <f t="shared" si="0"/>
        <v>#DIV/0!</v>
      </c>
      <c r="S18" s="39" t="e">
        <f t="shared" si="1"/>
        <v>#DIV/0!</v>
      </c>
      <c r="T18" s="40" t="e">
        <f>L18/#REF!</f>
        <v>#REF!</v>
      </c>
      <c r="U18" s="40" t="e">
        <f>M18/#REF!</f>
        <v>#REF!</v>
      </c>
      <c r="V18" s="41" t="e">
        <f t="shared" si="2"/>
        <v>#DIV/0!</v>
      </c>
      <c r="W18" s="41" t="e">
        <f t="shared" si="3"/>
        <v>#DIV/0!</v>
      </c>
      <c r="X18" s="41" t="e">
        <f t="shared" si="4"/>
        <v>#DIV/0!</v>
      </c>
      <c r="Y18" s="41" t="e">
        <f t="shared" si="5"/>
        <v>#DIV/0!</v>
      </c>
    </row>
    <row r="19" spans="1:25" s="14" customFormat="1" ht="15.75" x14ac:dyDescent="0.25">
      <c r="A19" s="35"/>
      <c r="B19" s="35" t="s">
        <v>25</v>
      </c>
      <c r="C19" s="35"/>
      <c r="D19" s="35"/>
      <c r="E19" s="35"/>
      <c r="F19" s="36">
        <f>SUM(F15:F18)</f>
        <v>948.4</v>
      </c>
      <c r="G19" s="36">
        <f t="shared" ref="G19" si="6">SUM(G15:G18)</f>
        <v>409</v>
      </c>
      <c r="H19" s="37">
        <f t="shared" ref="H19:J19" si="7">SUM(H15:H18)</f>
        <v>49</v>
      </c>
      <c r="I19" s="37">
        <f t="shared" si="7"/>
        <v>100</v>
      </c>
      <c r="J19" s="38">
        <f t="shared" si="7"/>
        <v>148.82599999999999</v>
      </c>
      <c r="K19" s="38">
        <f t="shared" ref="K19" si="8">SUM(K15:K18)</f>
        <v>148.82599999999999</v>
      </c>
      <c r="L19" s="38">
        <f t="shared" ref="L19" si="9">SUM(L15:L18)</f>
        <v>64.275999999999996</v>
      </c>
      <c r="M19" s="38">
        <f t="shared" ref="M19" si="10">SUM(M15:M18)</f>
        <v>64.275999999999996</v>
      </c>
      <c r="N19" s="38">
        <f t="shared" ref="N19" si="11">SUM(N15:N18)</f>
        <v>1476</v>
      </c>
      <c r="O19" s="38">
        <f t="shared" ref="O19" si="12">SUM(O15:O18)</f>
        <v>1476</v>
      </c>
      <c r="P19" s="38">
        <f t="shared" ref="P19" si="13">SUM(P15:P18)</f>
        <v>0</v>
      </c>
      <c r="Q19" s="38">
        <f t="shared" ref="Q19" si="14">SUM(Q15:Q18)</f>
        <v>0</v>
      </c>
      <c r="R19" s="42">
        <f t="shared" si="0"/>
        <v>0.36387775061124694</v>
      </c>
      <c r="S19" s="42">
        <f t="shared" si="1"/>
        <v>0.36387775061124694</v>
      </c>
      <c r="T19" s="43" t="e">
        <f>L19/#REF!</f>
        <v>#REF!</v>
      </c>
      <c r="U19" s="43" t="e">
        <f>M19/#REF!</f>
        <v>#REF!</v>
      </c>
      <c r="V19" s="44">
        <f t="shared" si="2"/>
        <v>9.9060402684563762</v>
      </c>
      <c r="W19" s="44">
        <f t="shared" si="3"/>
        <v>9.9060402684563762</v>
      </c>
      <c r="X19" s="44">
        <f t="shared" si="4"/>
        <v>0</v>
      </c>
      <c r="Y19" s="44">
        <f t="shared" si="5"/>
        <v>0</v>
      </c>
    </row>
    <row r="22" spans="1:25" ht="15.75" x14ac:dyDescent="0.25">
      <c r="A22" s="46" t="s">
        <v>32</v>
      </c>
      <c r="B22" s="47"/>
      <c r="C22" s="48"/>
      <c r="D22" s="48"/>
      <c r="E22" s="48"/>
      <c r="F22" s="48"/>
      <c r="G22" s="48"/>
      <c r="H22" s="48"/>
      <c r="I22" s="48"/>
      <c r="J22" s="48"/>
      <c r="K22" s="48"/>
    </row>
    <row r="23" spans="1:25" ht="15.75" x14ac:dyDescent="0.25">
      <c r="A23" s="49" t="s">
        <v>33</v>
      </c>
      <c r="B23" s="50"/>
      <c r="C23" s="103"/>
      <c r="D23" s="103"/>
      <c r="E23" s="103"/>
      <c r="F23" s="103"/>
      <c r="G23" s="103"/>
      <c r="H23" s="103"/>
      <c r="I23" s="103"/>
    </row>
    <row r="24" spans="1:25" ht="15.75" x14ac:dyDescent="0.25">
      <c r="A24" s="49" t="s">
        <v>34</v>
      </c>
      <c r="B24" s="50"/>
      <c r="C24" s="103"/>
      <c r="D24" s="103"/>
      <c r="E24" s="103"/>
      <c r="F24" s="103"/>
      <c r="G24" s="103"/>
      <c r="H24" s="103"/>
      <c r="I24" s="103"/>
    </row>
    <row r="25" spans="1:25" ht="15.75" x14ac:dyDescent="0.25">
      <c r="A25" s="49" t="s">
        <v>35</v>
      </c>
      <c r="B25" s="50"/>
      <c r="C25" s="103"/>
      <c r="D25" s="103"/>
      <c r="E25" s="103"/>
      <c r="F25" s="103"/>
      <c r="G25" s="103"/>
      <c r="H25" s="103"/>
      <c r="I25" s="103"/>
    </row>
    <row r="26" spans="1:25" ht="15.75" x14ac:dyDescent="0.25">
      <c r="A26" s="49" t="s">
        <v>36</v>
      </c>
      <c r="B26" s="50"/>
      <c r="C26" s="103"/>
      <c r="D26" s="103"/>
      <c r="E26" s="103"/>
      <c r="F26" s="103"/>
      <c r="G26" s="103"/>
      <c r="H26" s="103"/>
      <c r="I26" s="103"/>
    </row>
  </sheetData>
  <sheetProtection formatCells="0" formatColumns="0" formatRows="0" insertRows="0" insertHyperlinks="0" deleteRows="0" sort="0" autoFilter="0" pivotTables="0"/>
  <mergeCells count="28">
    <mergeCell ref="C23:I23"/>
    <mergeCell ref="C24:I24"/>
    <mergeCell ref="C25:I25"/>
    <mergeCell ref="C26:I26"/>
    <mergeCell ref="A8:I8"/>
    <mergeCell ref="A7:I7"/>
    <mergeCell ref="A9:I9"/>
    <mergeCell ref="A10:I10"/>
    <mergeCell ref="X12:Y12"/>
    <mergeCell ref="R11:Y11"/>
    <mergeCell ref="B12:B13"/>
    <mergeCell ref="C12:C13"/>
    <mergeCell ref="D12:D13"/>
    <mergeCell ref="E12:E13"/>
    <mergeCell ref="J12:K12"/>
    <mergeCell ref="L12:M12"/>
    <mergeCell ref="H11:H13"/>
    <mergeCell ref="B11:E11"/>
    <mergeCell ref="F11:F13"/>
    <mergeCell ref="V12:W12"/>
    <mergeCell ref="N12:O12"/>
    <mergeCell ref="R12:S12"/>
    <mergeCell ref="T12:U12"/>
    <mergeCell ref="A11:A13"/>
    <mergeCell ref="I11:I13"/>
    <mergeCell ref="G11:G13"/>
    <mergeCell ref="P12:Q12"/>
    <mergeCell ref="J11:Q11"/>
  </mergeCells>
  <pageMargins left="0.78740157480314965" right="0" top="0.35433070866141736" bottom="0.35433070866141736" header="0.31496062992125984" footer="0.31496062992125984"/>
  <pageSetup paperSize="9" scale="8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</vt:lpstr>
      <vt:lpstr>Адм. фонд</vt:lpstr>
      <vt:lpstr>МКД!Заголовки_для_печати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Expert3</dc:creator>
  <cp:lastModifiedBy>User</cp:lastModifiedBy>
  <cp:lastPrinted>2023-02-20T14:12:25Z</cp:lastPrinted>
  <dcterms:created xsi:type="dcterms:W3CDTF">2015-04-03T05:54:00Z</dcterms:created>
  <dcterms:modified xsi:type="dcterms:W3CDTF">2026-04-03T04:59:17Z</dcterms:modified>
</cp:coreProperties>
</file>